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bookViews>
    <workbookView xWindow="0" yWindow="0" windowWidth="24120" windowHeight="113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6" i="5"/>
  <c r="V8" i="5"/>
  <c r="V12" i="5"/>
  <c r="V16" i="5"/>
  <c r="V20" i="5"/>
  <c r="V22" i="5"/>
  <c r="V26" i="5"/>
  <c r="V28" i="5"/>
  <c r="V35" i="5"/>
  <c r="V36" i="5"/>
  <c r="X36" i="5" s="1"/>
  <c r="V38" i="5"/>
  <c r="V44" i="5"/>
  <c r="B48" i="5"/>
  <c r="C48" i="5"/>
  <c r="V48" i="5" s="1"/>
  <c r="B49" i="5"/>
  <c r="C49" i="5"/>
  <c r="B50" i="5"/>
  <c r="C50" i="5"/>
  <c r="B51" i="5"/>
  <c r="C51" i="5"/>
  <c r="B52" i="5"/>
  <c r="C52" i="5"/>
  <c r="V52" i="5" s="1"/>
  <c r="B53" i="5"/>
  <c r="C53" i="5"/>
  <c r="B54" i="5"/>
  <c r="C54" i="5"/>
  <c r="V54" i="5" s="1"/>
  <c r="B55" i="5"/>
  <c r="C55" i="5"/>
  <c r="B56" i="5"/>
  <c r="C56" i="5"/>
  <c r="V56" i="5" s="1"/>
  <c r="B57" i="5"/>
  <c r="C57" i="5"/>
  <c r="B58" i="5"/>
  <c r="C58" i="5"/>
  <c r="V58" i="5" s="1"/>
  <c r="B59" i="5"/>
  <c r="C59" i="5"/>
  <c r="B60" i="5"/>
  <c r="C60" i="5"/>
  <c r="V60" i="5" s="1"/>
  <c r="I60" i="5" s="1"/>
  <c r="B61" i="5"/>
  <c r="C61" i="5"/>
  <c r="B62" i="5"/>
  <c r="C62" i="5"/>
  <c r="B63" i="5"/>
  <c r="C63" i="5"/>
  <c r="B64" i="5"/>
  <c r="C64" i="5"/>
  <c r="B65" i="5"/>
  <c r="C65" i="5"/>
  <c r="B66" i="5"/>
  <c r="C66" i="5"/>
  <c r="B67" i="5"/>
  <c r="C67" i="5"/>
  <c r="V67" i="5" s="1"/>
  <c r="I67" i="5" s="1"/>
  <c r="B68" i="5"/>
  <c r="C68" i="5"/>
  <c r="V68" i="5" s="1"/>
  <c r="B69" i="5"/>
  <c r="C69" i="5"/>
  <c r="B70" i="5"/>
  <c r="C70" i="5"/>
  <c r="V70" i="5" s="1"/>
  <c r="B71" i="5"/>
  <c r="C71" i="5"/>
  <c r="B72" i="5"/>
  <c r="C72" i="5"/>
  <c r="V72" i="5" s="1"/>
  <c r="B73" i="5"/>
  <c r="C73" i="5"/>
  <c r="B74" i="5"/>
  <c r="C74" i="5"/>
  <c r="V74" i="5" s="1"/>
  <c r="B75" i="5"/>
  <c r="C75" i="5"/>
  <c r="B76" i="5"/>
  <c r="C76" i="5"/>
  <c r="V76" i="5" s="1"/>
  <c r="B77" i="5"/>
  <c r="C77" i="5"/>
  <c r="B78" i="5"/>
  <c r="C78" i="5"/>
  <c r="B79" i="5"/>
  <c r="C79" i="5"/>
  <c r="B80" i="5"/>
  <c r="C80" i="5"/>
  <c r="V80" i="5" s="1"/>
  <c r="B81" i="5"/>
  <c r="C81" i="5"/>
  <c r="B82" i="5"/>
  <c r="C82" i="5"/>
  <c r="B83" i="5"/>
  <c r="C83" i="5"/>
  <c r="B84" i="5"/>
  <c r="C84" i="5"/>
  <c r="V84" i="5" s="1"/>
  <c r="I84" i="5" s="1"/>
  <c r="B85" i="5"/>
  <c r="C85" i="5"/>
  <c r="B86" i="5"/>
  <c r="C86" i="5"/>
  <c r="B87" i="5"/>
  <c r="C87" i="5"/>
  <c r="B88" i="5"/>
  <c r="C88" i="5"/>
  <c r="V88" i="5" s="1"/>
  <c r="B89" i="5"/>
  <c r="C89" i="5"/>
  <c r="V89" i="5" s="1"/>
  <c r="B90" i="5"/>
  <c r="C90" i="5"/>
  <c r="B91" i="5"/>
  <c r="C91" i="5"/>
  <c r="B92" i="5"/>
  <c r="C92" i="5"/>
  <c r="V92" i="5" s="1"/>
  <c r="B93" i="5"/>
  <c r="C93" i="5"/>
  <c r="B94" i="5"/>
  <c r="C94" i="5"/>
  <c r="V94" i="5" s="1"/>
  <c r="I94" i="5" s="1"/>
  <c r="B95" i="5"/>
  <c r="C95" i="5"/>
  <c r="B96" i="5"/>
  <c r="C96" i="5"/>
  <c r="V96" i="5" s="1"/>
  <c r="B97" i="5"/>
  <c r="C97" i="5"/>
  <c r="B98" i="5"/>
  <c r="C98" i="5"/>
  <c r="B99" i="5"/>
  <c r="C99" i="5"/>
  <c r="B100" i="5"/>
  <c r="C100" i="5"/>
  <c r="V100" i="5" s="1"/>
  <c r="B101" i="5"/>
  <c r="C101" i="5"/>
  <c r="B102" i="5"/>
  <c r="C102" i="5"/>
  <c r="V102" i="5" s="1"/>
  <c r="B103" i="5"/>
  <c r="C103" i="5"/>
  <c r="B104" i="5"/>
  <c r="C104" i="5"/>
  <c r="V104" i="5" s="1"/>
  <c r="B105" i="5"/>
  <c r="C105" i="5"/>
  <c r="V105" i="5" s="1"/>
  <c r="F105" i="5" s="1"/>
  <c r="B106" i="5"/>
  <c r="C106" i="5"/>
  <c r="V106" i="5" s="1"/>
  <c r="B107" i="5"/>
  <c r="C107" i="5"/>
  <c r="B108" i="5"/>
  <c r="C108" i="5"/>
  <c r="V108" i="5" s="1"/>
  <c r="B109" i="5"/>
  <c r="C109" i="5"/>
  <c r="B110" i="5"/>
  <c r="C110" i="5"/>
  <c r="V110" i="5" s="1"/>
  <c r="B111" i="5"/>
  <c r="C111" i="5"/>
  <c r="B112" i="5"/>
  <c r="C112" i="5"/>
  <c r="V112" i="5" s="1"/>
  <c r="B113" i="5"/>
  <c r="C113" i="5"/>
  <c r="B114" i="5"/>
  <c r="C114" i="5"/>
  <c r="B115" i="5"/>
  <c r="C115" i="5"/>
  <c r="B116" i="5"/>
  <c r="C116" i="5"/>
  <c r="V116" i="5" s="1"/>
  <c r="B117" i="5"/>
  <c r="C117" i="5"/>
  <c r="B118" i="5"/>
  <c r="C118" i="5"/>
  <c r="V118" i="5" s="1"/>
  <c r="B119" i="5"/>
  <c r="C119" i="5"/>
  <c r="B120" i="5"/>
  <c r="C120" i="5"/>
  <c r="B121" i="5"/>
  <c r="C121" i="5"/>
  <c r="V121" i="5" s="1"/>
  <c r="B122" i="5"/>
  <c r="C122" i="5"/>
  <c r="V122" i="5" s="1"/>
  <c r="B123" i="5"/>
  <c r="C123" i="5"/>
  <c r="B124" i="5"/>
  <c r="C124" i="5"/>
  <c r="V124" i="5" s="1"/>
  <c r="J124" i="5" s="1"/>
  <c r="B125" i="5"/>
  <c r="C125" i="5"/>
  <c r="B126" i="5"/>
  <c r="C126" i="5"/>
  <c r="B127" i="5"/>
  <c r="C127" i="5"/>
  <c r="B128" i="5"/>
  <c r="C128" i="5"/>
  <c r="V128" i="5" s="1"/>
  <c r="B129" i="5"/>
  <c r="C129" i="5"/>
  <c r="B130" i="5"/>
  <c r="C130" i="5"/>
  <c r="B131" i="5"/>
  <c r="C131" i="5"/>
  <c r="B132" i="5"/>
  <c r="C132" i="5"/>
  <c r="V132" i="5" s="1"/>
  <c r="B133" i="5"/>
  <c r="C133" i="5"/>
  <c r="B134" i="5"/>
  <c r="C134" i="5"/>
  <c r="V134" i="5" s="1"/>
  <c r="B135" i="5"/>
  <c r="C135" i="5"/>
  <c r="B136" i="5"/>
  <c r="C136" i="5"/>
  <c r="B137" i="5"/>
  <c r="C137" i="5"/>
  <c r="V137" i="5" s="1"/>
  <c r="B138" i="5"/>
  <c r="C138" i="5"/>
  <c r="B139" i="5"/>
  <c r="C139" i="5"/>
  <c r="B140" i="5"/>
  <c r="C140" i="5"/>
  <c r="V140" i="5" s="1"/>
  <c r="B141" i="5"/>
  <c r="C141" i="5"/>
  <c r="B142" i="5"/>
  <c r="C142" i="5"/>
  <c r="B143" i="5"/>
  <c r="C143" i="5"/>
  <c r="B144" i="5"/>
  <c r="C144" i="5"/>
  <c r="B145" i="5"/>
  <c r="C145" i="5"/>
  <c r="B146" i="5"/>
  <c r="C146" i="5"/>
  <c r="B147" i="5"/>
  <c r="C147" i="5"/>
  <c r="B148" i="5"/>
  <c r="C148" i="5"/>
  <c r="V148" i="5" s="1"/>
  <c r="B149" i="5"/>
  <c r="C149" i="5"/>
  <c r="B150" i="5"/>
  <c r="C150" i="5"/>
  <c r="V150" i="5" s="1"/>
  <c r="B151" i="5"/>
  <c r="C151" i="5"/>
  <c r="B152" i="5"/>
  <c r="C152" i="5"/>
  <c r="V152" i="5" s="1"/>
  <c r="B153" i="5"/>
  <c r="C153" i="5"/>
  <c r="V153" i="5" s="1"/>
  <c r="J153" i="5" s="1"/>
  <c r="B154" i="5"/>
  <c r="C154" i="5"/>
  <c r="V154" i="5" s="1"/>
  <c r="B155" i="5"/>
  <c r="C155" i="5"/>
  <c r="B156" i="5"/>
  <c r="C156" i="5"/>
  <c r="V156" i="5" s="1"/>
  <c r="I156" i="5" s="1"/>
  <c r="B157" i="5"/>
  <c r="C157" i="5"/>
  <c r="B158" i="5"/>
  <c r="C158" i="5"/>
  <c r="B159" i="5"/>
  <c r="C159" i="5"/>
  <c r="B160" i="5"/>
  <c r="C160" i="5"/>
  <c r="V160" i="5" s="1"/>
  <c r="B161" i="5"/>
  <c r="C161" i="5"/>
  <c r="B162" i="5"/>
  <c r="C162" i="5"/>
  <c r="B163" i="5"/>
  <c r="C163" i="5"/>
  <c r="B164" i="5"/>
  <c r="C164" i="5"/>
  <c r="V164" i="5" s="1"/>
  <c r="B165" i="5"/>
  <c r="C165" i="5"/>
  <c r="B166" i="5"/>
  <c r="C166" i="5"/>
  <c r="V166" i="5" s="1"/>
  <c r="B167" i="5"/>
  <c r="C167" i="5"/>
  <c r="B168" i="5"/>
  <c r="C168" i="5"/>
  <c r="V168" i="5" s="1"/>
  <c r="B169" i="5"/>
  <c r="C169" i="5"/>
  <c r="V169" i="5" s="1"/>
  <c r="H169" i="5" s="1"/>
  <c r="B170" i="5"/>
  <c r="C170" i="5"/>
  <c r="B171" i="5"/>
  <c r="C171" i="5"/>
  <c r="B172" i="5"/>
  <c r="C172" i="5"/>
  <c r="V172" i="5" s="1"/>
  <c r="B173" i="5"/>
  <c r="C173" i="5"/>
  <c r="B174" i="5"/>
  <c r="C174" i="5"/>
  <c r="V174" i="5" s="1"/>
  <c r="B175" i="5"/>
  <c r="C175" i="5"/>
  <c r="B176" i="5"/>
  <c r="C176" i="5"/>
  <c r="V176" i="5" s="1"/>
  <c r="B177" i="5"/>
  <c r="C177" i="5"/>
  <c r="B178" i="5"/>
  <c r="C178" i="5"/>
  <c r="B179" i="5"/>
  <c r="C179" i="5"/>
  <c r="B180" i="5"/>
  <c r="C180" i="5"/>
  <c r="V180" i="5" s="1"/>
  <c r="B181" i="5"/>
  <c r="C181" i="5"/>
  <c r="B182" i="5"/>
  <c r="C182" i="5"/>
  <c r="V182" i="5" s="1"/>
  <c r="B183" i="5"/>
  <c r="C183" i="5"/>
  <c r="B184" i="5"/>
  <c r="C184" i="5"/>
  <c r="V184" i="5" s="1"/>
  <c r="B185" i="5"/>
  <c r="C185" i="5"/>
  <c r="V185" i="5" s="1"/>
  <c r="E185" i="5" s="1"/>
  <c r="X185" i="5" s="1"/>
  <c r="B186" i="5"/>
  <c r="C186" i="5"/>
  <c r="V186" i="5" s="1"/>
  <c r="B187" i="5"/>
  <c r="C187" i="5"/>
  <c r="B188" i="5"/>
  <c r="C188" i="5"/>
  <c r="V188" i="5" s="1"/>
  <c r="B189" i="5"/>
  <c r="C189" i="5"/>
  <c r="B190" i="5"/>
  <c r="C190" i="5"/>
  <c r="V190" i="5" s="1"/>
  <c r="B191" i="5"/>
  <c r="C191" i="5"/>
  <c r="B192" i="5"/>
  <c r="C192" i="5"/>
  <c r="V192" i="5" s="1"/>
  <c r="B193" i="5"/>
  <c r="C193" i="5"/>
  <c r="B194" i="5"/>
  <c r="C194" i="5"/>
  <c r="V194" i="5" s="1"/>
  <c r="B195" i="5"/>
  <c r="C195" i="5"/>
  <c r="AB195" i="5" s="1"/>
  <c r="B196" i="5"/>
  <c r="C196" i="5"/>
  <c r="V196" i="5" s="1"/>
  <c r="B197" i="5"/>
  <c r="C197" i="5"/>
  <c r="B198" i="5"/>
  <c r="C198" i="5"/>
  <c r="V198" i="5" s="1"/>
  <c r="B199" i="5"/>
  <c r="C199" i="5"/>
  <c r="B200" i="5"/>
  <c r="C200" i="5"/>
  <c r="V200" i="5" s="1"/>
  <c r="B201" i="5"/>
  <c r="C201" i="5"/>
  <c r="V201" i="5" s="1"/>
  <c r="B202" i="5"/>
  <c r="C202" i="5"/>
  <c r="V202" i="5" s="1"/>
  <c r="B203" i="5"/>
  <c r="C203" i="5"/>
  <c r="AB203" i="5" s="1"/>
  <c r="B204" i="5"/>
  <c r="C204" i="5"/>
  <c r="V204" i="5" s="1"/>
  <c r="B205" i="5"/>
  <c r="C205" i="5"/>
  <c r="B206" i="5"/>
  <c r="C206" i="5"/>
  <c r="V206" i="5" s="1"/>
  <c r="B207" i="5"/>
  <c r="C207" i="5"/>
  <c r="B208" i="5"/>
  <c r="C208" i="5"/>
  <c r="V208" i="5" s="1"/>
  <c r="B209" i="5"/>
  <c r="C209" i="5"/>
  <c r="B210" i="5"/>
  <c r="C210" i="5"/>
  <c r="V210" i="5" s="1"/>
  <c r="B211" i="5"/>
  <c r="C211" i="5"/>
  <c r="B212" i="5"/>
  <c r="C212" i="5"/>
  <c r="V212" i="5" s="1"/>
  <c r="B213" i="5"/>
  <c r="C213" i="5"/>
  <c r="B214" i="5"/>
  <c r="C214" i="5"/>
  <c r="B215" i="5"/>
  <c r="C215" i="5"/>
  <c r="B216" i="5"/>
  <c r="C216" i="5"/>
  <c r="V216" i="5" s="1"/>
  <c r="B217" i="5"/>
  <c r="C217" i="5"/>
  <c r="V217" i="5" s="1"/>
  <c r="B218" i="5"/>
  <c r="C218" i="5"/>
  <c r="V218" i="5" s="1"/>
  <c r="B219" i="5"/>
  <c r="C219" i="5"/>
  <c r="AB219" i="5" s="1"/>
  <c r="B220" i="5"/>
  <c r="C220" i="5"/>
  <c r="V220" i="5" s="1"/>
  <c r="B221" i="5"/>
  <c r="C221" i="5"/>
  <c r="B222" i="5"/>
  <c r="C222" i="5"/>
  <c r="V222" i="5" s="1"/>
  <c r="B223" i="5"/>
  <c r="C223" i="5"/>
  <c r="B224" i="5"/>
  <c r="C224" i="5"/>
  <c r="V224" i="5" s="1"/>
  <c r="B225" i="5"/>
  <c r="C225" i="5"/>
  <c r="B226" i="5"/>
  <c r="C226" i="5"/>
  <c r="V226" i="5" s="1"/>
  <c r="B227" i="5"/>
  <c r="C227" i="5"/>
  <c r="AB227" i="5" s="1"/>
  <c r="B228" i="5"/>
  <c r="C228" i="5"/>
  <c r="V228" i="5" s="1"/>
  <c r="B229" i="5"/>
  <c r="C229" i="5"/>
  <c r="B230" i="5"/>
  <c r="C230" i="5"/>
  <c r="B231" i="5"/>
  <c r="C231" i="5"/>
  <c r="B232" i="5"/>
  <c r="C232" i="5"/>
  <c r="V232" i="5" s="1"/>
  <c r="B233" i="5"/>
  <c r="C233" i="5"/>
  <c r="V233" i="5" s="1"/>
  <c r="R233" i="5" s="1"/>
  <c r="B234" i="5"/>
  <c r="C234" i="5"/>
  <c r="V234" i="5" s="1"/>
  <c r="B235" i="5"/>
  <c r="C235" i="5"/>
  <c r="AB235" i="5" s="1"/>
  <c r="B236" i="5"/>
  <c r="C236" i="5"/>
  <c r="V236" i="5" s="1"/>
  <c r="B237" i="5"/>
  <c r="C237" i="5"/>
  <c r="B238" i="5"/>
  <c r="C238" i="5"/>
  <c r="V238" i="5" s="1"/>
  <c r="B239" i="5"/>
  <c r="C239" i="5"/>
  <c r="B240" i="5"/>
  <c r="C240" i="5"/>
  <c r="V240" i="5" s="1"/>
  <c r="B241" i="5"/>
  <c r="C241" i="5"/>
  <c r="B242" i="5"/>
  <c r="C242" i="5"/>
  <c r="V242" i="5" s="1"/>
  <c r="B243" i="5"/>
  <c r="C243" i="5"/>
  <c r="AB243" i="5" s="1"/>
  <c r="B244" i="5"/>
  <c r="C244" i="5"/>
  <c r="V244" i="5" s="1"/>
  <c r="B245" i="5"/>
  <c r="C245" i="5"/>
  <c r="B246" i="5"/>
  <c r="C246" i="5"/>
  <c r="V246" i="5" s="1"/>
  <c r="B247" i="5"/>
  <c r="C247" i="5"/>
  <c r="B248" i="5"/>
  <c r="C248" i="5"/>
  <c r="V248" i="5" s="1"/>
  <c r="B249" i="5"/>
  <c r="C249" i="5"/>
  <c r="V249" i="5" s="1"/>
  <c r="E249" i="5" s="1"/>
  <c r="X249" i="5" s="1"/>
  <c r="B250" i="5"/>
  <c r="C250" i="5"/>
  <c r="B251" i="5"/>
  <c r="C251" i="5"/>
  <c r="B252" i="5"/>
  <c r="C252" i="5"/>
  <c r="V252" i="5" s="1"/>
  <c r="B253" i="5"/>
  <c r="C253" i="5"/>
  <c r="B254" i="5"/>
  <c r="C254" i="5"/>
  <c r="V254" i="5" s="1"/>
  <c r="B255" i="5"/>
  <c r="C255" i="5"/>
  <c r="B256" i="5"/>
  <c r="C256" i="5"/>
  <c r="V256" i="5" s="1"/>
  <c r="B257" i="5"/>
  <c r="C257" i="5"/>
  <c r="B258" i="5"/>
  <c r="C258" i="5"/>
  <c r="V258" i="5" s="1"/>
  <c r="B259" i="5"/>
  <c r="C259" i="5"/>
  <c r="AB259" i="5" s="1"/>
  <c r="B260" i="5"/>
  <c r="C260" i="5"/>
  <c r="V260" i="5" s="1"/>
  <c r="B261" i="5"/>
  <c r="C261" i="5"/>
  <c r="B262" i="5"/>
  <c r="C262" i="5"/>
  <c r="V262" i="5" s="1"/>
  <c r="B263" i="5"/>
  <c r="C263" i="5"/>
  <c r="B264" i="5"/>
  <c r="C264" i="5"/>
  <c r="V264" i="5" s="1"/>
  <c r="B265" i="5"/>
  <c r="C265" i="5"/>
  <c r="V265" i="5" s="1"/>
  <c r="I265" i="5" s="1"/>
  <c r="B266" i="5"/>
  <c r="C266" i="5"/>
  <c r="V266" i="5" s="1"/>
  <c r="B267" i="5"/>
  <c r="C267" i="5"/>
  <c r="B268" i="5"/>
  <c r="C268" i="5"/>
  <c r="V268" i="5" s="1"/>
  <c r="B269" i="5"/>
  <c r="C269" i="5"/>
  <c r="B270" i="5"/>
  <c r="C270" i="5"/>
  <c r="V270" i="5" s="1"/>
  <c r="B271" i="5"/>
  <c r="C271" i="5"/>
  <c r="B272" i="5"/>
  <c r="C272" i="5"/>
  <c r="V272" i="5" s="1"/>
  <c r="B273" i="5"/>
  <c r="C273" i="5"/>
  <c r="B274" i="5"/>
  <c r="C274" i="5"/>
  <c r="V274" i="5" s="1"/>
  <c r="B275" i="5"/>
  <c r="C275" i="5"/>
  <c r="AB275" i="5" s="1"/>
  <c r="B276" i="5"/>
  <c r="C276" i="5"/>
  <c r="V276" i="5" s="1"/>
  <c r="B277" i="5"/>
  <c r="C277" i="5"/>
  <c r="B278" i="5"/>
  <c r="C278" i="5"/>
  <c r="V278" i="5" s="1"/>
  <c r="B279" i="5"/>
  <c r="C279" i="5"/>
  <c r="B280" i="5"/>
  <c r="C280" i="5"/>
  <c r="V280" i="5" s="1"/>
  <c r="B281" i="5"/>
  <c r="C281" i="5"/>
  <c r="V281" i="5" s="1"/>
  <c r="F281" i="5" s="1"/>
  <c r="B282" i="5"/>
  <c r="C282" i="5"/>
  <c r="V282" i="5" s="1"/>
  <c r="B283" i="5"/>
  <c r="C283" i="5"/>
  <c r="AB283" i="5" s="1"/>
  <c r="B284" i="5"/>
  <c r="C284" i="5"/>
  <c r="V284" i="5" s="1"/>
  <c r="B285" i="5"/>
  <c r="C285" i="5"/>
  <c r="B286" i="5"/>
  <c r="C286" i="5"/>
  <c r="V286" i="5" s="1"/>
  <c r="B287" i="5"/>
  <c r="C287" i="5"/>
  <c r="B288" i="5"/>
  <c r="C288" i="5"/>
  <c r="V288" i="5" s="1"/>
  <c r="B289" i="5"/>
  <c r="C289" i="5"/>
  <c r="B290" i="5"/>
  <c r="C290" i="5"/>
  <c r="V290" i="5" s="1"/>
  <c r="B291" i="5"/>
  <c r="C291" i="5"/>
  <c r="AB291" i="5" s="1"/>
  <c r="B292" i="5"/>
  <c r="C292" i="5"/>
  <c r="V292" i="5" s="1"/>
  <c r="B293" i="5"/>
  <c r="C293" i="5"/>
  <c r="B294" i="5"/>
  <c r="C294" i="5"/>
  <c r="B295" i="5"/>
  <c r="C295" i="5"/>
  <c r="B296" i="5"/>
  <c r="C296" i="5"/>
  <c r="V296" i="5" s="1"/>
  <c r="B297" i="5"/>
  <c r="C297" i="5"/>
  <c r="V297" i="5" s="1"/>
  <c r="J297" i="5" s="1"/>
  <c r="B298" i="5"/>
  <c r="C298" i="5"/>
  <c r="B299" i="5"/>
  <c r="C299" i="5"/>
  <c r="AB299" i="5" s="1"/>
  <c r="B300" i="5"/>
  <c r="C300" i="5"/>
  <c r="V300" i="5" s="1"/>
  <c r="B301" i="5"/>
  <c r="C301" i="5"/>
  <c r="B302" i="5"/>
  <c r="C302" i="5"/>
  <c r="V302" i="5" s="1"/>
  <c r="B303" i="5"/>
  <c r="C303" i="5"/>
  <c r="B304" i="5"/>
  <c r="C304" i="5"/>
  <c r="V304" i="5" s="1"/>
  <c r="B305" i="5"/>
  <c r="C305" i="5"/>
  <c r="B306" i="5"/>
  <c r="C306" i="5"/>
  <c r="V306" i="5" s="1"/>
  <c r="B307" i="5"/>
  <c r="C307" i="5"/>
  <c r="B308" i="5"/>
  <c r="C308" i="5"/>
  <c r="V308" i="5" s="1"/>
  <c r="B309" i="5"/>
  <c r="C309" i="5"/>
  <c r="B310" i="5"/>
  <c r="C310" i="5"/>
  <c r="V310" i="5" s="1"/>
  <c r="B311" i="5"/>
  <c r="C311" i="5"/>
  <c r="B312" i="5"/>
  <c r="C312" i="5"/>
  <c r="V312" i="5" s="1"/>
  <c r="B313" i="5"/>
  <c r="C313" i="5"/>
  <c r="V313" i="5" s="1"/>
  <c r="B314" i="5"/>
  <c r="C314" i="5"/>
  <c r="V314" i="5" s="1"/>
  <c r="B315" i="5"/>
  <c r="C315" i="5"/>
  <c r="B316" i="5"/>
  <c r="C316" i="5"/>
  <c r="V316" i="5" s="1"/>
  <c r="B317" i="5"/>
  <c r="C317" i="5"/>
  <c r="B318" i="5"/>
  <c r="C318" i="5"/>
  <c r="V318" i="5" s="1"/>
  <c r="B319" i="5"/>
  <c r="C319" i="5"/>
  <c r="B320" i="5"/>
  <c r="C320" i="5"/>
  <c r="V320" i="5" s="1"/>
  <c r="B321" i="5"/>
  <c r="C321" i="5"/>
  <c r="B322" i="5"/>
  <c r="C322" i="5"/>
  <c r="V322" i="5" s="1"/>
  <c r="B323" i="5"/>
  <c r="C323" i="5"/>
  <c r="AB323" i="5" s="1"/>
  <c r="B324" i="5"/>
  <c r="C324" i="5"/>
  <c r="V324" i="5" s="1"/>
  <c r="B325" i="5"/>
  <c r="C325" i="5"/>
  <c r="B326" i="5"/>
  <c r="C326" i="5"/>
  <c r="V326" i="5" s="1"/>
  <c r="B327" i="5"/>
  <c r="C327" i="5"/>
  <c r="B328" i="5"/>
  <c r="C328" i="5"/>
  <c r="V328" i="5" s="1"/>
  <c r="B329" i="5"/>
  <c r="C329" i="5"/>
  <c r="V329" i="5" s="1"/>
  <c r="J329" i="5" s="1"/>
  <c r="B330" i="5"/>
  <c r="C330" i="5"/>
  <c r="V330" i="5" s="1"/>
  <c r="B331" i="5"/>
  <c r="C331" i="5"/>
  <c r="AB331" i="5" s="1"/>
  <c r="B332" i="5"/>
  <c r="C332" i="5"/>
  <c r="V332" i="5" s="1"/>
  <c r="B333" i="5"/>
  <c r="C333" i="5"/>
  <c r="B334" i="5"/>
  <c r="C334" i="5"/>
  <c r="V334" i="5" s="1"/>
  <c r="B335" i="5"/>
  <c r="C335" i="5"/>
  <c r="B336" i="5"/>
  <c r="C336" i="5"/>
  <c r="V336" i="5" s="1"/>
  <c r="B337" i="5"/>
  <c r="C337" i="5"/>
  <c r="B338" i="5"/>
  <c r="C338" i="5"/>
  <c r="V338" i="5" s="1"/>
  <c r="B339" i="5"/>
  <c r="C339" i="5"/>
  <c r="AB339" i="5" s="1"/>
  <c r="B340" i="5"/>
  <c r="C340" i="5"/>
  <c r="V340" i="5" s="1"/>
  <c r="B341" i="5"/>
  <c r="C341" i="5"/>
  <c r="B342" i="5"/>
  <c r="C342" i="5"/>
  <c r="V342" i="5" s="1"/>
  <c r="B343" i="5"/>
  <c r="C343" i="5"/>
  <c r="B344" i="5"/>
  <c r="C344" i="5"/>
  <c r="V344" i="5" s="1"/>
  <c r="B345" i="5"/>
  <c r="C345" i="5"/>
  <c r="V345" i="5" s="1"/>
  <c r="H345" i="5" s="1"/>
  <c r="B346" i="5"/>
  <c r="C346" i="5"/>
  <c r="V346" i="5" s="1"/>
  <c r="B347" i="5"/>
  <c r="C347" i="5"/>
  <c r="AB347" i="5" s="1"/>
  <c r="B348" i="5"/>
  <c r="C348" i="5"/>
  <c r="V348" i="5" s="1"/>
  <c r="B349" i="5"/>
  <c r="C349" i="5"/>
  <c r="B350" i="5"/>
  <c r="C350" i="5"/>
  <c r="V350" i="5" s="1"/>
  <c r="B351" i="5"/>
  <c r="C351" i="5"/>
  <c r="B352" i="5"/>
  <c r="C352" i="5"/>
  <c r="V352" i="5" s="1"/>
  <c r="B353" i="5"/>
  <c r="C353" i="5"/>
  <c r="B354" i="5"/>
  <c r="C354" i="5"/>
  <c r="V354" i="5" s="1"/>
  <c r="B355" i="5"/>
  <c r="C355" i="5"/>
  <c r="B356" i="5"/>
  <c r="C356" i="5"/>
  <c r="V356" i="5" s="1"/>
  <c r="B357" i="5"/>
  <c r="C357" i="5"/>
  <c r="B358" i="5"/>
  <c r="C358" i="5"/>
  <c r="B359" i="5"/>
  <c r="C359" i="5"/>
  <c r="B360" i="5"/>
  <c r="C360" i="5"/>
  <c r="V360" i="5" s="1"/>
  <c r="B361" i="5"/>
  <c r="C361" i="5"/>
  <c r="V361" i="5" s="1"/>
  <c r="E361" i="5" s="1"/>
  <c r="X361" i="5" s="1"/>
  <c r="B362" i="5"/>
  <c r="C362" i="5"/>
  <c r="V362" i="5" s="1"/>
  <c r="B363" i="5"/>
  <c r="C363" i="5"/>
  <c r="AB363" i="5" s="1"/>
  <c r="B364" i="5"/>
  <c r="C364" i="5"/>
  <c r="V364" i="5" s="1"/>
  <c r="B365" i="5"/>
  <c r="C365" i="5"/>
  <c r="B366" i="5"/>
  <c r="C366" i="5"/>
  <c r="B367" i="5"/>
  <c r="C367" i="5"/>
  <c r="B368" i="5"/>
  <c r="C368" i="5"/>
  <c r="V368" i="5" s="1"/>
  <c r="B369" i="5"/>
  <c r="C369" i="5"/>
  <c r="B370" i="5"/>
  <c r="C370" i="5"/>
  <c r="V370" i="5" s="1"/>
  <c r="B371" i="5"/>
  <c r="C371" i="5"/>
  <c r="AB371" i="5" s="1"/>
  <c r="B372" i="5"/>
  <c r="C372" i="5"/>
  <c r="V372" i="5" s="1"/>
  <c r="B373" i="5"/>
  <c r="C373" i="5"/>
  <c r="B374" i="5"/>
  <c r="C374" i="5"/>
  <c r="V374" i="5" s="1"/>
  <c r="B375" i="5"/>
  <c r="C375" i="5"/>
  <c r="B376" i="5"/>
  <c r="C376" i="5"/>
  <c r="V376" i="5" s="1"/>
  <c r="B377" i="5"/>
  <c r="C377" i="5"/>
  <c r="V377" i="5" s="1"/>
  <c r="J377" i="5" s="1"/>
  <c r="B378" i="5"/>
  <c r="C378" i="5"/>
  <c r="V378" i="5" s="1"/>
  <c r="B379" i="5"/>
  <c r="C379" i="5"/>
  <c r="AB379" i="5" s="1"/>
  <c r="B380" i="5"/>
  <c r="C380" i="5"/>
  <c r="V380" i="5" s="1"/>
  <c r="B381" i="5"/>
  <c r="C381" i="5"/>
  <c r="B382" i="5"/>
  <c r="C382" i="5"/>
  <c r="B383" i="5"/>
  <c r="C383" i="5"/>
  <c r="B384" i="5"/>
  <c r="C384" i="5"/>
  <c r="V384" i="5" s="1"/>
  <c r="B385" i="5"/>
  <c r="C385" i="5"/>
  <c r="B386" i="5"/>
  <c r="C386" i="5"/>
  <c r="V386" i="5" s="1"/>
  <c r="B387" i="5"/>
  <c r="C387" i="5"/>
  <c r="AB387" i="5" s="1"/>
  <c r="B388" i="5"/>
  <c r="C388" i="5"/>
  <c r="V388" i="5" s="1"/>
  <c r="B389" i="5"/>
  <c r="C389" i="5"/>
  <c r="B390" i="5"/>
  <c r="C390" i="5"/>
  <c r="V390" i="5" s="1"/>
  <c r="B391" i="5"/>
  <c r="C391" i="5"/>
  <c r="B392" i="5"/>
  <c r="C392" i="5"/>
  <c r="V392" i="5" s="1"/>
  <c r="B393" i="5"/>
  <c r="C393" i="5"/>
  <c r="B394" i="5"/>
  <c r="C394" i="5"/>
  <c r="V394" i="5" s="1"/>
  <c r="B395" i="5"/>
  <c r="C395" i="5"/>
  <c r="AB395" i="5" s="1"/>
  <c r="B396" i="5"/>
  <c r="C396" i="5"/>
  <c r="V396" i="5" s="1"/>
  <c r="B397" i="5"/>
  <c r="C397" i="5"/>
  <c r="B398" i="5"/>
  <c r="C398" i="5"/>
  <c r="V398" i="5" s="1"/>
  <c r="B399" i="5"/>
  <c r="C399" i="5"/>
  <c r="B400" i="5"/>
  <c r="C400" i="5"/>
  <c r="V400" i="5" s="1"/>
  <c r="B401" i="5"/>
  <c r="C401" i="5"/>
  <c r="B402" i="5"/>
  <c r="C402" i="5"/>
  <c r="V402" i="5" s="1"/>
  <c r="B403" i="5"/>
  <c r="C403" i="5"/>
  <c r="AB403" i="5" s="1"/>
  <c r="B404" i="5"/>
  <c r="C404" i="5"/>
  <c r="V404" i="5" s="1"/>
  <c r="B405" i="5"/>
  <c r="C405" i="5"/>
  <c r="B406" i="5"/>
  <c r="C406" i="5"/>
  <c r="V406" i="5" s="1"/>
  <c r="B407" i="5"/>
  <c r="C407" i="5"/>
  <c r="B408" i="5"/>
  <c r="C408" i="5"/>
  <c r="V408" i="5" s="1"/>
  <c r="B409" i="5"/>
  <c r="C409" i="5"/>
  <c r="V409" i="5" s="1"/>
  <c r="B410" i="5"/>
  <c r="C410" i="5"/>
  <c r="V410" i="5" s="1"/>
  <c r="B411" i="5"/>
  <c r="C411" i="5"/>
  <c r="AB411" i="5" s="1"/>
  <c r="B412" i="5"/>
  <c r="C412" i="5"/>
  <c r="V412" i="5" s="1"/>
  <c r="B413" i="5"/>
  <c r="C413" i="5"/>
  <c r="B414" i="5"/>
  <c r="C414" i="5"/>
  <c r="V414" i="5" s="1"/>
  <c r="B415" i="5"/>
  <c r="C415" i="5"/>
  <c r="B416" i="5"/>
  <c r="C416" i="5"/>
  <c r="V416" i="5" s="1"/>
  <c r="B417" i="5"/>
  <c r="C417" i="5"/>
  <c r="AB417" i="5" s="1"/>
  <c r="B418" i="5"/>
  <c r="C418" i="5"/>
  <c r="V418" i="5" s="1"/>
  <c r="B419" i="5"/>
  <c r="C419" i="5"/>
  <c r="B420" i="5"/>
  <c r="C420" i="5"/>
  <c r="V420" i="5" s="1"/>
  <c r="B421" i="5"/>
  <c r="C421" i="5"/>
  <c r="B422" i="5"/>
  <c r="C422" i="5"/>
  <c r="V422" i="5" s="1"/>
  <c r="B423" i="5"/>
  <c r="C423" i="5"/>
  <c r="AB423" i="5" s="1"/>
  <c r="B424" i="5"/>
  <c r="C424" i="5"/>
  <c r="V424" i="5" s="1"/>
  <c r="B425" i="5"/>
  <c r="C425" i="5"/>
  <c r="B426" i="5"/>
  <c r="C426" i="5"/>
  <c r="V426" i="5" s="1"/>
  <c r="B427" i="5"/>
  <c r="C427" i="5"/>
  <c r="B428" i="5"/>
  <c r="C428" i="5"/>
  <c r="V428" i="5" s="1"/>
  <c r="B429" i="5"/>
  <c r="C429" i="5"/>
  <c r="B430" i="5"/>
  <c r="C430" i="5"/>
  <c r="V430" i="5" s="1"/>
  <c r="B431" i="5"/>
  <c r="C431" i="5"/>
  <c r="V431" i="5" s="1"/>
  <c r="I431" i="5" s="1"/>
  <c r="B432" i="5"/>
  <c r="C432" i="5"/>
  <c r="V432" i="5" s="1"/>
  <c r="B433" i="5"/>
  <c r="C433" i="5"/>
  <c r="AB433" i="5" s="1"/>
  <c r="B434" i="5"/>
  <c r="C434" i="5"/>
  <c r="V434" i="5" s="1"/>
  <c r="B435" i="5"/>
  <c r="C435" i="5"/>
  <c r="B436" i="5"/>
  <c r="C436" i="5"/>
  <c r="V436" i="5" s="1"/>
  <c r="B437" i="5"/>
  <c r="C437" i="5"/>
  <c r="V437" i="5" s="1"/>
  <c r="B438" i="5"/>
  <c r="C438" i="5"/>
  <c r="V438" i="5" s="1"/>
  <c r="B439" i="5"/>
  <c r="C439" i="5"/>
  <c r="B440" i="5"/>
  <c r="C440" i="5"/>
  <c r="V440" i="5" s="1"/>
  <c r="B441" i="5"/>
  <c r="C441" i="5"/>
  <c r="B442" i="5"/>
  <c r="C442" i="5"/>
  <c r="V442" i="5" s="1"/>
  <c r="B443" i="5"/>
  <c r="C443" i="5"/>
  <c r="B444" i="5"/>
  <c r="C444" i="5"/>
  <c r="V444" i="5" s="1"/>
  <c r="B445" i="5"/>
  <c r="C445" i="5"/>
  <c r="B446" i="5"/>
  <c r="C446" i="5"/>
  <c r="V446" i="5" s="1"/>
  <c r="B447" i="5"/>
  <c r="C447" i="5"/>
  <c r="V447" i="5" s="1"/>
  <c r="E447" i="5" s="1"/>
  <c r="X447" i="5" s="1"/>
  <c r="B448" i="5"/>
  <c r="C448" i="5"/>
  <c r="V448" i="5" s="1"/>
  <c r="B449" i="5"/>
  <c r="C449" i="5"/>
  <c r="AB449" i="5" s="1"/>
  <c r="B450" i="5"/>
  <c r="C450" i="5"/>
  <c r="V450" i="5" s="1"/>
  <c r="B451" i="5"/>
  <c r="C451" i="5"/>
  <c r="B452" i="5"/>
  <c r="C452" i="5"/>
  <c r="V452" i="5" s="1"/>
  <c r="B453" i="5"/>
  <c r="C453" i="5"/>
  <c r="B454" i="5"/>
  <c r="C454" i="5"/>
  <c r="V454" i="5" s="1"/>
  <c r="B455" i="5"/>
  <c r="C455" i="5"/>
  <c r="V455" i="5" s="1"/>
  <c r="B456" i="5"/>
  <c r="C456" i="5"/>
  <c r="V456" i="5" s="1"/>
  <c r="B457" i="5"/>
  <c r="C457" i="5"/>
  <c r="AB457" i="5" s="1"/>
  <c r="B458" i="5"/>
  <c r="C458" i="5"/>
  <c r="B459" i="5"/>
  <c r="C459" i="5"/>
  <c r="B460" i="5"/>
  <c r="C460" i="5"/>
  <c r="V460" i="5" s="1"/>
  <c r="B461" i="5"/>
  <c r="C461" i="5"/>
  <c r="B462" i="5"/>
  <c r="C462" i="5"/>
  <c r="V462" i="5" s="1"/>
  <c r="B463" i="5"/>
  <c r="C463" i="5"/>
  <c r="V463" i="5" s="1"/>
  <c r="F463" i="5" s="1"/>
  <c r="B464" i="5"/>
  <c r="C464" i="5"/>
  <c r="V464" i="5" s="1"/>
  <c r="B465" i="5"/>
  <c r="C465" i="5"/>
  <c r="AB465" i="5" s="1"/>
  <c r="B466" i="5"/>
  <c r="C466" i="5"/>
  <c r="V466" i="5" s="1"/>
  <c r="B467" i="5"/>
  <c r="C467" i="5"/>
  <c r="B468" i="5"/>
  <c r="C468" i="5"/>
  <c r="V468" i="5" s="1"/>
  <c r="B469" i="5"/>
  <c r="C469" i="5"/>
  <c r="B470" i="5"/>
  <c r="C470" i="5"/>
  <c r="V470" i="5" s="1"/>
  <c r="B471" i="5"/>
  <c r="C471" i="5"/>
  <c r="B472" i="5"/>
  <c r="C472" i="5"/>
  <c r="V472" i="5" s="1"/>
  <c r="B473" i="5"/>
  <c r="C473" i="5"/>
  <c r="AB473" i="5" s="1"/>
  <c r="B474" i="5"/>
  <c r="C474" i="5"/>
  <c r="V474" i="5" s="1"/>
  <c r="B475" i="5"/>
  <c r="C475" i="5"/>
  <c r="B476" i="5"/>
  <c r="C476" i="5"/>
  <c r="V476" i="5" s="1"/>
  <c r="B477" i="5"/>
  <c r="C477" i="5"/>
  <c r="B478" i="5"/>
  <c r="C478" i="5"/>
  <c r="V478" i="5" s="1"/>
  <c r="B479" i="5"/>
  <c r="C479" i="5"/>
  <c r="V479" i="5" s="1"/>
  <c r="B480" i="5"/>
  <c r="C480" i="5"/>
  <c r="V480" i="5" s="1"/>
  <c r="B481" i="5"/>
  <c r="C481" i="5"/>
  <c r="AB481" i="5" s="1"/>
  <c r="B482" i="5"/>
  <c r="C482" i="5"/>
  <c r="V482" i="5" s="1"/>
  <c r="B483" i="5"/>
  <c r="C483" i="5"/>
  <c r="B484" i="5"/>
  <c r="C484" i="5"/>
  <c r="V484" i="5" s="1"/>
  <c r="B485" i="5"/>
  <c r="C485" i="5"/>
  <c r="B486" i="5"/>
  <c r="C486" i="5"/>
  <c r="V486" i="5" s="1"/>
  <c r="B487" i="5"/>
  <c r="C487" i="5"/>
  <c r="B488" i="5"/>
  <c r="C488" i="5"/>
  <c r="V488" i="5" s="1"/>
  <c r="B489" i="5"/>
  <c r="C489" i="5"/>
  <c r="AB489" i="5" s="1"/>
  <c r="B490" i="5"/>
  <c r="C490" i="5"/>
  <c r="B491" i="5"/>
  <c r="C491" i="5"/>
  <c r="B492" i="5"/>
  <c r="C492" i="5"/>
  <c r="V492" i="5" s="1"/>
  <c r="B493" i="5"/>
  <c r="C493" i="5"/>
  <c r="B494" i="5"/>
  <c r="C494" i="5"/>
  <c r="B495" i="5"/>
  <c r="C495" i="5"/>
  <c r="V495" i="5" s="1"/>
  <c r="B496" i="5"/>
  <c r="C496" i="5"/>
  <c r="V496" i="5" s="1"/>
  <c r="B497" i="5"/>
  <c r="C497" i="5"/>
  <c r="AB497" i="5" s="1"/>
  <c r="B498" i="5"/>
  <c r="C498" i="5"/>
  <c r="V498" i="5" s="1"/>
  <c r="B499" i="5"/>
  <c r="C499" i="5"/>
  <c r="B500" i="5"/>
  <c r="C500" i="5"/>
  <c r="V500" i="5" s="1"/>
  <c r="B501" i="5"/>
  <c r="C501" i="5"/>
  <c r="B502" i="5"/>
  <c r="C502" i="5"/>
  <c r="V502" i="5" s="1"/>
  <c r="B503" i="5"/>
  <c r="C503" i="5"/>
  <c r="B504" i="5"/>
  <c r="C504" i="5"/>
  <c r="V504" i="5" s="1"/>
  <c r="B505" i="5"/>
  <c r="C505" i="5"/>
  <c r="AB505" i="5" s="1"/>
  <c r="B506" i="5"/>
  <c r="C506" i="5"/>
  <c r="V506" i="5" s="1"/>
  <c r="B507" i="5"/>
  <c r="C507" i="5"/>
  <c r="B508" i="5"/>
  <c r="C508" i="5"/>
  <c r="V508" i="5" s="1"/>
  <c r="B509" i="5"/>
  <c r="C509" i="5"/>
  <c r="V509" i="5" s="1"/>
  <c r="B510" i="5"/>
  <c r="C510" i="5"/>
  <c r="V510" i="5" s="1"/>
  <c r="B511" i="5"/>
  <c r="C511" i="5"/>
  <c r="V511" i="5" s="1"/>
  <c r="B512" i="5"/>
  <c r="C512" i="5"/>
  <c r="V512" i="5" s="1"/>
  <c r="B513" i="5"/>
  <c r="C513" i="5"/>
  <c r="AB513" i="5" s="1"/>
  <c r="B514" i="5"/>
  <c r="C514" i="5"/>
  <c r="V514" i="5" s="1"/>
  <c r="B515" i="5"/>
  <c r="C515" i="5"/>
  <c r="AB515" i="5" s="1"/>
  <c r="B516" i="5"/>
  <c r="C516" i="5"/>
  <c r="V516" i="5" s="1"/>
  <c r="B517" i="5"/>
  <c r="C517" i="5"/>
  <c r="B518" i="5"/>
  <c r="C518" i="5"/>
  <c r="V518" i="5" s="1"/>
  <c r="B519" i="5"/>
  <c r="C519" i="5"/>
  <c r="B520" i="5"/>
  <c r="C520" i="5"/>
  <c r="V520" i="5" s="1"/>
  <c r="B521" i="5"/>
  <c r="C521" i="5"/>
  <c r="AB521" i="5" s="1"/>
  <c r="B522" i="5"/>
  <c r="C522" i="5"/>
  <c r="V522" i="5" s="1"/>
  <c r="B523" i="5"/>
  <c r="C523" i="5"/>
  <c r="B524" i="5"/>
  <c r="C524" i="5"/>
  <c r="V524" i="5" s="1"/>
  <c r="B525" i="5"/>
  <c r="C525" i="5"/>
  <c r="B526" i="5"/>
  <c r="C526" i="5"/>
  <c r="V526" i="5" s="1"/>
  <c r="B527" i="5"/>
  <c r="C527" i="5"/>
  <c r="V527" i="5" s="1"/>
  <c r="B528" i="5"/>
  <c r="C528" i="5"/>
  <c r="V528" i="5" s="1"/>
  <c r="B529" i="5"/>
  <c r="C529" i="5"/>
  <c r="AB529" i="5" s="1"/>
  <c r="B530" i="5"/>
  <c r="C530" i="5"/>
  <c r="V530" i="5" s="1"/>
  <c r="B531" i="5"/>
  <c r="C531" i="5"/>
  <c r="B532" i="5"/>
  <c r="C532" i="5"/>
  <c r="V532" i="5" s="1"/>
  <c r="B533" i="5"/>
  <c r="C533" i="5"/>
  <c r="B534" i="5"/>
  <c r="C534" i="5"/>
  <c r="V534" i="5" s="1"/>
  <c r="B535" i="5"/>
  <c r="C535" i="5"/>
  <c r="B536" i="5"/>
  <c r="C536" i="5"/>
  <c r="V536" i="5" s="1"/>
  <c r="B537" i="5"/>
  <c r="C537" i="5"/>
  <c r="B538" i="5"/>
  <c r="C538" i="5"/>
  <c r="V538" i="5" s="1"/>
  <c r="B539" i="5"/>
  <c r="C539" i="5"/>
  <c r="B540" i="5"/>
  <c r="C540" i="5"/>
  <c r="V540" i="5" s="1"/>
  <c r="B541" i="5"/>
  <c r="C541" i="5"/>
  <c r="B542" i="5"/>
  <c r="C542" i="5"/>
  <c r="V542" i="5" s="1"/>
  <c r="B543" i="5"/>
  <c r="C543" i="5"/>
  <c r="V543" i="5" s="1"/>
  <c r="B544" i="5"/>
  <c r="C544" i="5"/>
  <c r="V544" i="5" s="1"/>
  <c r="B545" i="5"/>
  <c r="C545" i="5"/>
  <c r="AB545" i="5" s="1"/>
  <c r="B546" i="5"/>
  <c r="C546" i="5"/>
  <c r="V546" i="5" s="1"/>
  <c r="B547" i="5"/>
  <c r="C547" i="5"/>
  <c r="AB547" i="5" s="1"/>
  <c r="B548" i="5"/>
  <c r="C548" i="5"/>
  <c r="V548" i="5" s="1"/>
  <c r="B549" i="5"/>
  <c r="C549" i="5"/>
  <c r="B550" i="5"/>
  <c r="C550" i="5"/>
  <c r="V550" i="5" s="1"/>
  <c r="B551" i="5"/>
  <c r="C551" i="5"/>
  <c r="B552" i="5"/>
  <c r="C552" i="5"/>
  <c r="V552" i="5" s="1"/>
  <c r="B553" i="5"/>
  <c r="C553" i="5"/>
  <c r="B554" i="5"/>
  <c r="C554" i="5"/>
  <c r="V554" i="5" s="1"/>
  <c r="B555" i="5"/>
  <c r="C555" i="5"/>
  <c r="B556" i="5"/>
  <c r="C556" i="5"/>
  <c r="V556" i="5" s="1"/>
  <c r="B557" i="5"/>
  <c r="C557" i="5"/>
  <c r="B558" i="5"/>
  <c r="C558" i="5"/>
  <c r="V558" i="5" s="1"/>
  <c r="B559" i="5"/>
  <c r="C559" i="5"/>
  <c r="B560" i="5"/>
  <c r="C560" i="5"/>
  <c r="V560" i="5" s="1"/>
  <c r="B561" i="5"/>
  <c r="C561" i="5"/>
  <c r="AB561" i="5" s="1"/>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89" i="5"/>
  <c r="AB105" i="5"/>
  <c r="AB153" i="5"/>
  <c r="AB169" i="5"/>
  <c r="AB217" i="5"/>
  <c r="AB233" i="5"/>
  <c r="AB281" i="5"/>
  <c r="AB297" i="5"/>
  <c r="AB345" i="5"/>
  <c r="AB361" i="5"/>
  <c r="AB409" i="5"/>
  <c r="AB425" i="5"/>
  <c r="AB537" i="5"/>
  <c r="AB553"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B1067" i="5"/>
  <c r="B1068" i="5"/>
  <c r="B1069" i="5"/>
  <c r="B1070" i="5"/>
  <c r="B1071" i="5"/>
  <c r="AB1071" i="5" s="1"/>
  <c r="B1072" i="5"/>
  <c r="B1073" i="5"/>
  <c r="B1074" i="5"/>
  <c r="B1075" i="5"/>
  <c r="B1076" i="5"/>
  <c r="B1077" i="5"/>
  <c r="B1078" i="5"/>
  <c r="B1079" i="5"/>
  <c r="B1080" i="5"/>
  <c r="B1081" i="5"/>
  <c r="B1082" i="5"/>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B1107" i="5"/>
  <c r="B1108" i="5"/>
  <c r="B1109" i="5"/>
  <c r="B1110" i="5"/>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AB1167" i="5" s="1"/>
  <c r="B1168" i="5"/>
  <c r="B1169" i="5"/>
  <c r="B1170" i="5"/>
  <c r="B1171" i="5"/>
  <c r="B1172" i="5"/>
  <c r="B1173" i="5"/>
  <c r="B1174" i="5"/>
  <c r="B1175" i="5"/>
  <c r="B1176" i="5"/>
  <c r="B1177" i="5"/>
  <c r="B1178" i="5"/>
  <c r="B1179" i="5"/>
  <c r="B1180" i="5"/>
  <c r="B1181" i="5"/>
  <c r="B1182" i="5"/>
  <c r="B1183" i="5"/>
  <c r="AB1183" i="5" s="1"/>
  <c r="B1184" i="5"/>
  <c r="B1185" i="5"/>
  <c r="B1186" i="5"/>
  <c r="B1187" i="5"/>
  <c r="B1188" i="5"/>
  <c r="B1189" i="5"/>
  <c r="B1190" i="5"/>
  <c r="B1191" i="5"/>
  <c r="B1192" i="5"/>
  <c r="B1193" i="5"/>
  <c r="B1194" i="5"/>
  <c r="B1195" i="5"/>
  <c r="B1196" i="5"/>
  <c r="B1197" i="5"/>
  <c r="B1198" i="5"/>
  <c r="B1199" i="5"/>
  <c r="AB1199" i="5" s="1"/>
  <c r="B1200" i="5"/>
  <c r="B1201" i="5"/>
  <c r="B1202" i="5"/>
  <c r="B1203" i="5"/>
  <c r="B1204" i="5"/>
  <c r="B1205" i="5"/>
  <c r="B1206" i="5"/>
  <c r="B1207" i="5"/>
  <c r="B1208" i="5"/>
  <c r="B1209" i="5"/>
  <c r="B1210" i="5"/>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AB1255" i="5" s="1"/>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AB1279" i="5" s="1"/>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AB1327" i="5" s="1"/>
  <c r="B1328" i="5"/>
  <c r="B1329" i="5"/>
  <c r="B1330" i="5"/>
  <c r="B1331" i="5"/>
  <c r="B1332" i="5"/>
  <c r="B1333" i="5"/>
  <c r="B1334" i="5"/>
  <c r="B1335" i="5"/>
  <c r="B1336" i="5"/>
  <c r="B1337" i="5"/>
  <c r="B1338" i="5"/>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AB1575" i="5" s="1"/>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12" i="5"/>
  <c r="E1580" i="5"/>
  <c r="X1580" i="5" s="1"/>
  <c r="I1070" i="5"/>
  <c r="F1872" i="5"/>
  <c r="R1355" i="5"/>
  <c r="J1198" i="5"/>
  <c r="F1116" i="5"/>
  <c r="J1088" i="5"/>
  <c r="H1032" i="5"/>
  <c r="R1876" i="5"/>
  <c r="J1864" i="5"/>
  <c r="G1144" i="5"/>
  <c r="H1020" i="5"/>
  <c r="H184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G2302" i="5"/>
  <c r="H1268" i="5"/>
  <c r="R1140" i="5"/>
  <c r="J2460" i="5"/>
  <c r="H2436" i="5"/>
  <c r="I2428" i="5"/>
  <c r="R2380" i="5"/>
  <c r="E2364" i="5"/>
  <c r="X2364" i="5" s="1"/>
  <c r="E2340" i="5"/>
  <c r="X2340" i="5" s="1"/>
  <c r="H2300" i="5"/>
  <c r="H2268" i="5"/>
  <c r="J2204" i="5"/>
  <c r="R2448" i="5"/>
  <c r="F2416" i="5"/>
  <c r="F2360" i="5"/>
  <c r="F2304" i="5"/>
  <c r="H2272" i="5"/>
  <c r="R2240" i="5"/>
  <c r="AB2410" i="5"/>
  <c r="G1924" i="5"/>
  <c r="J1852" i="5"/>
  <c r="J1436" i="5"/>
  <c r="F1428" i="5"/>
  <c r="F1420" i="5"/>
  <c r="F1412" i="5"/>
  <c r="F1404" i="5"/>
  <c r="R1380" i="5"/>
  <c r="H1372" i="5"/>
  <c r="I1164" i="5"/>
  <c r="F1036" i="5"/>
  <c r="J132" i="5"/>
  <c r="I116" i="5"/>
  <c r="I76" i="5"/>
  <c r="F68" i="5"/>
  <c r="E52" i="5"/>
  <c r="X52" i="5" s="1"/>
  <c r="AB12" i="5"/>
  <c r="E1204" i="5"/>
  <c r="X1204" i="5" s="1"/>
  <c r="G1076" i="5"/>
  <c r="J1335" i="5"/>
  <c r="AB1079" i="5"/>
  <c r="AB1434" i="5"/>
  <c r="G1300" i="5"/>
  <c r="R1236" i="5"/>
  <c r="R104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V555" i="5" l="1"/>
  <c r="G555" i="5" s="1"/>
  <c r="AB555" i="5"/>
  <c r="V507" i="5"/>
  <c r="AB507" i="5"/>
  <c r="V499" i="5"/>
  <c r="AB499" i="5"/>
  <c r="V491" i="5"/>
  <c r="R491" i="5" s="1"/>
  <c r="AB491" i="5"/>
  <c r="V483" i="5"/>
  <c r="AB483" i="5"/>
  <c r="V475" i="5"/>
  <c r="H475" i="5" s="1"/>
  <c r="AB475" i="5"/>
  <c r="V467" i="5"/>
  <c r="J467" i="5" s="1"/>
  <c r="AB467" i="5"/>
  <c r="V459" i="5"/>
  <c r="R459" i="5" s="1"/>
  <c r="AB459" i="5"/>
  <c r="V451" i="5"/>
  <c r="AB451" i="5"/>
  <c r="V443" i="5"/>
  <c r="E443" i="5" s="1"/>
  <c r="X443" i="5" s="1"/>
  <c r="AB443" i="5"/>
  <c r="V441" i="5"/>
  <c r="AB441" i="5"/>
  <c r="V435" i="5"/>
  <c r="I435" i="5" s="1"/>
  <c r="AB435" i="5"/>
  <c r="V427" i="5"/>
  <c r="F427" i="5" s="1"/>
  <c r="AB427" i="5"/>
  <c r="V419" i="5"/>
  <c r="AB419" i="5"/>
  <c r="V415" i="5"/>
  <c r="H415" i="5" s="1"/>
  <c r="AB415" i="5"/>
  <c r="V413" i="5"/>
  <c r="H413" i="5" s="1"/>
  <c r="AB413" i="5"/>
  <c r="V407" i="5"/>
  <c r="AB407" i="5"/>
  <c r="V405" i="5"/>
  <c r="J405" i="5" s="1"/>
  <c r="AB405" i="5"/>
  <c r="V401" i="5"/>
  <c r="AB401" i="5"/>
  <c r="V399" i="5"/>
  <c r="AB399" i="5"/>
  <c r="V397" i="5"/>
  <c r="F397" i="5" s="1"/>
  <c r="AB397" i="5"/>
  <c r="V393" i="5"/>
  <c r="AB393" i="5"/>
  <c r="V391" i="5"/>
  <c r="AB391" i="5"/>
  <c r="V539" i="5"/>
  <c r="I539" i="5" s="1"/>
  <c r="AB539" i="5"/>
  <c r="V531" i="5"/>
  <c r="AB531" i="5"/>
  <c r="V523" i="5"/>
  <c r="R523" i="5" s="1"/>
  <c r="AB523" i="5"/>
  <c r="AB2482" i="5"/>
  <c r="AB2478" i="5"/>
  <c r="AB2466" i="5"/>
  <c r="AB2462" i="5"/>
  <c r="AB2458" i="5"/>
  <c r="AB2454" i="5"/>
  <c r="AB2450" i="5"/>
  <c r="AB2446" i="5"/>
  <c r="AB2442" i="5"/>
  <c r="AB2438" i="5"/>
  <c r="AB2434" i="5"/>
  <c r="AB2430" i="5"/>
  <c r="AB2426" i="5"/>
  <c r="AB2422" i="5"/>
  <c r="AB2418" i="5"/>
  <c r="AB2414" i="5"/>
  <c r="AB2406" i="5"/>
  <c r="AB2402" i="5"/>
  <c r="AB2398" i="5"/>
  <c r="AB2394" i="5"/>
  <c r="AB2390" i="5"/>
  <c r="AB2386" i="5"/>
  <c r="AB2382" i="5"/>
  <c r="AB2378" i="5"/>
  <c r="AB2374" i="5"/>
  <c r="AB2370" i="5"/>
  <c r="AB2366" i="5"/>
  <c r="AB2362" i="5"/>
  <c r="AB2354" i="5"/>
  <c r="AB2350" i="5"/>
  <c r="AB2338" i="5"/>
  <c r="AB2334" i="5"/>
  <c r="AB2330" i="5"/>
  <c r="V2110" i="5"/>
  <c r="G2110" i="5"/>
  <c r="V2038" i="5"/>
  <c r="G2038" i="5" s="1"/>
  <c r="V389" i="5"/>
  <c r="E389" i="5" s="1"/>
  <c r="X389" i="5" s="1"/>
  <c r="AB389" i="5"/>
  <c r="V385" i="5"/>
  <c r="R385" i="5" s="1"/>
  <c r="AB385" i="5"/>
  <c r="V383" i="5"/>
  <c r="AB383" i="5"/>
  <c r="V381" i="5"/>
  <c r="AB381" i="5"/>
  <c r="V375" i="5"/>
  <c r="F375" i="5" s="1"/>
  <c r="AB375" i="5"/>
  <c r="V373" i="5"/>
  <c r="AB373" i="5"/>
  <c r="V369" i="5"/>
  <c r="AB369" i="5"/>
  <c r="V367" i="5"/>
  <c r="AB367" i="5"/>
  <c r="V365" i="5"/>
  <c r="AB365" i="5"/>
  <c r="V359" i="5"/>
  <c r="AB359" i="5"/>
  <c r="V357" i="5"/>
  <c r="E357" i="5" s="1"/>
  <c r="X357" i="5" s="1"/>
  <c r="AB357" i="5"/>
  <c r="V355" i="5"/>
  <c r="AB355" i="5"/>
  <c r="V353" i="5"/>
  <c r="AB353" i="5"/>
  <c r="V351" i="5"/>
  <c r="H351" i="5" s="1"/>
  <c r="AB351" i="5"/>
  <c r="V349" i="5"/>
  <c r="H349" i="5" s="1"/>
  <c r="AB349" i="5"/>
  <c r="V343" i="5"/>
  <c r="R343" i="5" s="1"/>
  <c r="AB343" i="5"/>
  <c r="V341" i="5"/>
  <c r="J341" i="5" s="1"/>
  <c r="AB341" i="5"/>
  <c r="V337" i="5"/>
  <c r="AB337" i="5"/>
  <c r="V335" i="5"/>
  <c r="AB335" i="5"/>
  <c r="V333" i="5"/>
  <c r="AB333" i="5"/>
  <c r="V327" i="5"/>
  <c r="I327" i="5" s="1"/>
  <c r="AB327" i="5"/>
  <c r="V325" i="5"/>
  <c r="AB325" i="5"/>
  <c r="V321" i="5"/>
  <c r="AB321" i="5"/>
  <c r="V319" i="5"/>
  <c r="AB319" i="5"/>
  <c r="V317" i="5"/>
  <c r="F317" i="5" s="1"/>
  <c r="AB317" i="5"/>
  <c r="V315" i="5"/>
  <c r="AB315" i="5"/>
  <c r="V311" i="5"/>
  <c r="I311" i="5" s="1"/>
  <c r="AB311" i="5"/>
  <c r="V309" i="5"/>
  <c r="AB309" i="5"/>
  <c r="V307" i="5"/>
  <c r="AB307" i="5"/>
  <c r="V305" i="5"/>
  <c r="G305" i="5" s="1"/>
  <c r="AB305" i="5"/>
  <c r="V303" i="5"/>
  <c r="AB303" i="5"/>
  <c r="V301" i="5"/>
  <c r="AB301" i="5"/>
  <c r="V295" i="5"/>
  <c r="AB295" i="5"/>
  <c r="V293" i="5"/>
  <c r="AB293" i="5"/>
  <c r="V289" i="5"/>
  <c r="H289" i="5" s="1"/>
  <c r="AB289" i="5"/>
  <c r="V287" i="5"/>
  <c r="E287" i="5" s="1"/>
  <c r="X287" i="5" s="1"/>
  <c r="AB287" i="5"/>
  <c r="V285" i="5"/>
  <c r="G285" i="5" s="1"/>
  <c r="AB285" i="5"/>
  <c r="V279" i="5"/>
  <c r="AB279" i="5"/>
  <c r="V277" i="5"/>
  <c r="H277" i="5" s="1"/>
  <c r="AB277" i="5"/>
  <c r="V273" i="5"/>
  <c r="H273" i="5" s="1"/>
  <c r="AB273" i="5"/>
  <c r="V271" i="5"/>
  <c r="J271" i="5" s="1"/>
  <c r="AB271" i="5"/>
  <c r="V269" i="5"/>
  <c r="AB269" i="5"/>
  <c r="V267" i="5"/>
  <c r="AB267" i="5"/>
  <c r="V263" i="5"/>
  <c r="E263" i="5" s="1"/>
  <c r="X263" i="5" s="1"/>
  <c r="AB263" i="5"/>
  <c r="V261" i="5"/>
  <c r="R261" i="5" s="1"/>
  <c r="AB261" i="5"/>
  <c r="V257" i="5"/>
  <c r="F257" i="5" s="1"/>
  <c r="AB257" i="5"/>
  <c r="V255" i="5"/>
  <c r="G255" i="5" s="1"/>
  <c r="AB255" i="5"/>
  <c r="V253" i="5"/>
  <c r="AB253" i="5"/>
  <c r="V251" i="5"/>
  <c r="AB251" i="5"/>
  <c r="V247" i="5"/>
  <c r="AB247" i="5"/>
  <c r="V245" i="5"/>
  <c r="R245" i="5" s="1"/>
  <c r="AB245" i="5"/>
  <c r="V241" i="5"/>
  <c r="AB241" i="5"/>
  <c r="V239" i="5"/>
  <c r="AB239" i="5"/>
  <c r="V237" i="5"/>
  <c r="AB237" i="5"/>
  <c r="V231" i="5"/>
  <c r="E231" i="5" s="1"/>
  <c r="X231" i="5" s="1"/>
  <c r="AB231" i="5"/>
  <c r="V229" i="5"/>
  <c r="J229" i="5" s="1"/>
  <c r="AB229" i="5"/>
  <c r="V225" i="5"/>
  <c r="H225" i="5" s="1"/>
  <c r="AB225" i="5"/>
  <c r="V223" i="5"/>
  <c r="I223" i="5" s="1"/>
  <c r="AB223" i="5"/>
  <c r="V221" i="5"/>
  <c r="AB221" i="5"/>
  <c r="V215" i="5"/>
  <c r="AB215" i="5"/>
  <c r="V213" i="5"/>
  <c r="I213" i="5" s="1"/>
  <c r="AB213" i="5"/>
  <c r="V211" i="5"/>
  <c r="AB211" i="5"/>
  <c r="V209" i="5"/>
  <c r="AB209" i="5"/>
  <c r="V207" i="5"/>
  <c r="AB207" i="5"/>
  <c r="V205" i="5"/>
  <c r="F205" i="5" s="1"/>
  <c r="AB205" i="5"/>
  <c r="V199" i="5"/>
  <c r="J199" i="5" s="1"/>
  <c r="AB199" i="5"/>
  <c r="V197" i="5"/>
  <c r="R197" i="5" s="1"/>
  <c r="AB197" i="5"/>
  <c r="V193" i="5"/>
  <c r="F193" i="5" s="1"/>
  <c r="AB193" i="5"/>
  <c r="V191" i="5"/>
  <c r="H191" i="5" s="1"/>
  <c r="AB191" i="5"/>
  <c r="V189" i="5"/>
  <c r="H189" i="5" s="1"/>
  <c r="AB189" i="5"/>
  <c r="V187" i="5"/>
  <c r="AB187" i="5"/>
  <c r="V183" i="5"/>
  <c r="H183" i="5" s="1"/>
  <c r="AB183" i="5"/>
  <c r="V181" i="5"/>
  <c r="E181" i="5" s="1"/>
  <c r="X181" i="5" s="1"/>
  <c r="AB181" i="5"/>
  <c r="V179" i="5"/>
  <c r="H179" i="5" s="1"/>
  <c r="AB179" i="5"/>
  <c r="V177" i="5"/>
  <c r="E177" i="5" s="1"/>
  <c r="X177" i="5" s="1"/>
  <c r="AB177" i="5"/>
  <c r="V175" i="5"/>
  <c r="AB175" i="5"/>
  <c r="V173" i="5"/>
  <c r="AB173" i="5"/>
  <c r="V171" i="5"/>
  <c r="AB171" i="5"/>
  <c r="V167" i="5"/>
  <c r="H167" i="5" s="1"/>
  <c r="AB167" i="5"/>
  <c r="V165" i="5"/>
  <c r="F165" i="5" s="1"/>
  <c r="AB165" i="5"/>
  <c r="V163" i="5"/>
  <c r="I163" i="5" s="1"/>
  <c r="AB163" i="5"/>
  <c r="V161" i="5"/>
  <c r="AB161" i="5"/>
  <c r="V159" i="5"/>
  <c r="F159" i="5" s="1"/>
  <c r="AB159" i="5"/>
  <c r="V157" i="5"/>
  <c r="R157" i="5" s="1"/>
  <c r="AB157" i="5"/>
  <c r="V155" i="5"/>
  <c r="R155" i="5" s="1"/>
  <c r="AB155" i="5"/>
  <c r="V151" i="5"/>
  <c r="I151" i="5" s="1"/>
  <c r="AB151" i="5"/>
  <c r="V149" i="5"/>
  <c r="E149" i="5" s="1"/>
  <c r="X149" i="5" s="1"/>
  <c r="AB149" i="5"/>
  <c r="V147" i="5"/>
  <c r="J147" i="5" s="1"/>
  <c r="AB147" i="5"/>
  <c r="V145" i="5"/>
  <c r="AB145" i="5"/>
  <c r="V143" i="5"/>
  <c r="AB143" i="5"/>
  <c r="V141" i="5"/>
  <c r="H141" i="5" s="1"/>
  <c r="AB141" i="5"/>
  <c r="V139" i="5"/>
  <c r="E139" i="5" s="1"/>
  <c r="X139" i="5" s="1"/>
  <c r="AB139" i="5"/>
  <c r="V135" i="5"/>
  <c r="AB135" i="5"/>
  <c r="V133" i="5"/>
  <c r="R133" i="5" s="1"/>
  <c r="AB133" i="5"/>
  <c r="V131" i="5"/>
  <c r="I131" i="5" s="1"/>
  <c r="AB131" i="5"/>
  <c r="V129" i="5"/>
  <c r="AB129" i="5"/>
  <c r="V127" i="5"/>
  <c r="J127" i="5" s="1"/>
  <c r="AB127" i="5"/>
  <c r="V125" i="5"/>
  <c r="AB125" i="5"/>
  <c r="V123" i="5"/>
  <c r="H123" i="5" s="1"/>
  <c r="AB123" i="5"/>
  <c r="V119" i="5"/>
  <c r="AB119" i="5"/>
  <c r="V117" i="5"/>
  <c r="AB117" i="5"/>
  <c r="V115" i="5"/>
  <c r="R115" i="5" s="1"/>
  <c r="AB115" i="5"/>
  <c r="V113" i="5"/>
  <c r="E113" i="5" s="1"/>
  <c r="X113" i="5" s="1"/>
  <c r="AB113" i="5"/>
  <c r="V111" i="5"/>
  <c r="AB111" i="5"/>
  <c r="V109" i="5"/>
  <c r="I109" i="5" s="1"/>
  <c r="AB109" i="5"/>
  <c r="V107" i="5"/>
  <c r="I107" i="5" s="1"/>
  <c r="AB107" i="5"/>
  <c r="V103" i="5"/>
  <c r="F103" i="5" s="1"/>
  <c r="AB103" i="5"/>
  <c r="V101" i="5"/>
  <c r="F101" i="5" s="1"/>
  <c r="AB101" i="5"/>
  <c r="V99" i="5"/>
  <c r="AB99" i="5"/>
  <c r="V97" i="5"/>
  <c r="I97" i="5" s="1"/>
  <c r="AB97" i="5"/>
  <c r="V95" i="5"/>
  <c r="I95" i="5" s="1"/>
  <c r="AB95" i="5"/>
  <c r="V93" i="5"/>
  <c r="AB93" i="5"/>
  <c r="V91" i="5"/>
  <c r="AB91" i="5"/>
  <c r="V87" i="5"/>
  <c r="J87" i="5" s="1"/>
  <c r="AB87" i="5"/>
  <c r="V85" i="5"/>
  <c r="R85" i="5" s="1"/>
  <c r="AB85" i="5"/>
  <c r="V83" i="5"/>
  <c r="AB83" i="5"/>
  <c r="V81" i="5"/>
  <c r="AB81" i="5"/>
  <c r="V79" i="5"/>
  <c r="AB79" i="5"/>
  <c r="V77" i="5"/>
  <c r="J77" i="5" s="1"/>
  <c r="AB77" i="5"/>
  <c r="V75" i="5"/>
  <c r="I75" i="5" s="1"/>
  <c r="AB75" i="5"/>
  <c r="V73" i="5"/>
  <c r="AB73" i="5"/>
  <c r="V71" i="5"/>
  <c r="I71" i="5" s="1"/>
  <c r="AB71" i="5"/>
  <c r="V69" i="5"/>
  <c r="I69" i="5" s="1"/>
  <c r="AB69" i="5"/>
  <c r="V65" i="5"/>
  <c r="H65" i="5" s="1"/>
  <c r="AB65" i="5"/>
  <c r="V63" i="5"/>
  <c r="E63" i="5" s="1"/>
  <c r="X63" i="5" s="1"/>
  <c r="AB63" i="5"/>
  <c r="V61" i="5"/>
  <c r="H61" i="5" s="1"/>
  <c r="AB61" i="5"/>
  <c r="V59" i="5"/>
  <c r="AB59" i="5"/>
  <c r="V57" i="5"/>
  <c r="AB57" i="5"/>
  <c r="V55" i="5"/>
  <c r="G55" i="5" s="1"/>
  <c r="AB55" i="5"/>
  <c r="V53" i="5"/>
  <c r="J53" i="5" s="1"/>
  <c r="AB53" i="5"/>
  <c r="V51" i="5"/>
  <c r="I51" i="5" s="1"/>
  <c r="AB51" i="5"/>
  <c r="V49" i="5"/>
  <c r="AB49" i="5"/>
  <c r="V47" i="5"/>
  <c r="AB47" i="5"/>
  <c r="V45" i="5"/>
  <c r="X45" i="5" s="1"/>
  <c r="AB45" i="5"/>
  <c r="V43" i="5"/>
  <c r="AB43" i="5"/>
  <c r="V41" i="5"/>
  <c r="AB41" i="5"/>
  <c r="V39" i="5"/>
  <c r="AB39" i="5"/>
  <c r="V37" i="5"/>
  <c r="AB37" i="5"/>
  <c r="V33" i="5"/>
  <c r="X33" i="5" s="1"/>
  <c r="AB33" i="5"/>
  <c r="V31" i="5"/>
  <c r="X31" i="5" s="1"/>
  <c r="AB31" i="5"/>
  <c r="V29" i="5"/>
  <c r="AB29" i="5"/>
  <c r="V27" i="5"/>
  <c r="AB27" i="5"/>
  <c r="V25" i="5"/>
  <c r="AB25" i="5"/>
  <c r="V23" i="5"/>
  <c r="AB23" i="5"/>
  <c r="V21" i="5"/>
  <c r="AB21" i="5"/>
  <c r="V19" i="5"/>
  <c r="AB19" i="5"/>
  <c r="V17" i="5"/>
  <c r="AB17" i="5"/>
  <c r="V15" i="5"/>
  <c r="R15" i="5" s="1"/>
  <c r="AB15" i="5"/>
  <c r="V13" i="5"/>
  <c r="AB13" i="5"/>
  <c r="V11" i="5"/>
  <c r="R11" i="5" s="1"/>
  <c r="AB11" i="5"/>
  <c r="V9" i="5"/>
  <c r="AB9" i="5"/>
  <c r="V7" i="5"/>
  <c r="AB7" i="5"/>
  <c r="V5" i="5"/>
  <c r="AB5" i="5"/>
  <c r="AB329" i="5"/>
  <c r="AB265" i="5"/>
  <c r="AB201" i="5"/>
  <c r="AB137" i="5"/>
  <c r="AB67"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8" i="5"/>
  <c r="AB2094" i="5"/>
  <c r="AB2090" i="5"/>
  <c r="AB2086" i="5"/>
  <c r="AB2082" i="5"/>
  <c r="AB2078" i="5"/>
  <c r="AB2074" i="5"/>
  <c r="AB2070" i="5"/>
  <c r="AB2066" i="5"/>
  <c r="AB2062" i="5"/>
  <c r="AB2058" i="5"/>
  <c r="AB2054" i="5"/>
  <c r="AB2050" i="5"/>
  <c r="AB2042" i="5"/>
  <c r="AB2038" i="5"/>
  <c r="AB2034" i="5"/>
  <c r="AB2030" i="5"/>
  <c r="AB2026" i="5"/>
  <c r="AB2022" i="5"/>
  <c r="AB2018" i="5"/>
  <c r="AB2014" i="5"/>
  <c r="AB2010" i="5"/>
  <c r="AB2002" i="5"/>
  <c r="AB1994" i="5"/>
  <c r="AB1986" i="5"/>
  <c r="AB1978" i="5"/>
  <c r="AB1970" i="5"/>
  <c r="AB1962" i="5"/>
  <c r="AB1954" i="5"/>
  <c r="AB1946" i="5"/>
  <c r="AB1938" i="5"/>
  <c r="AB1930" i="5"/>
  <c r="AB1922" i="5"/>
  <c r="AB1914" i="5"/>
  <c r="AB1906" i="5"/>
  <c r="AB1898" i="5"/>
  <c r="AB1890" i="5"/>
  <c r="AB1882" i="5"/>
  <c r="AB1874" i="5"/>
  <c r="AB1866" i="5"/>
  <c r="AB1858" i="5"/>
  <c r="AB1850" i="5"/>
  <c r="AB1842" i="5"/>
  <c r="AB1834" i="5"/>
  <c r="AB1826" i="5"/>
  <c r="AB1818" i="5"/>
  <c r="AB1810" i="5"/>
  <c r="AB1794" i="5"/>
  <c r="AB1786" i="5"/>
  <c r="AB1782" i="5"/>
  <c r="AB1778" i="5"/>
  <c r="AB1762" i="5"/>
  <c r="AB1758" i="5"/>
  <c r="AB1754" i="5"/>
  <c r="AB1738" i="5"/>
  <c r="AB1730" i="5"/>
  <c r="AB1722" i="5"/>
  <c r="AB1714" i="5"/>
  <c r="AB1706" i="5"/>
  <c r="AB1698" i="5"/>
  <c r="AB1690" i="5"/>
  <c r="AB1674" i="5"/>
  <c r="AB1666" i="5"/>
  <c r="AB1658" i="5"/>
  <c r="AB1654" i="5"/>
  <c r="AB1650" i="5"/>
  <c r="AB1642" i="5"/>
  <c r="AB1634" i="5"/>
  <c r="AB1630" i="5"/>
  <c r="AB1626" i="5"/>
  <c r="AB1618" i="5"/>
  <c r="AB1610" i="5"/>
  <c r="AB1606" i="5"/>
  <c r="AB1602" i="5"/>
  <c r="AB1594" i="5"/>
  <c r="AB1586" i="5"/>
  <c r="AB1578" i="5"/>
  <c r="AB1570" i="5"/>
  <c r="AB1562" i="5"/>
  <c r="AB1554" i="5"/>
  <c r="AB1538" i="5"/>
  <c r="AB1530" i="5"/>
  <c r="AB1522" i="5"/>
  <c r="AB1514" i="5"/>
  <c r="AB1506" i="5"/>
  <c r="AB1498" i="5"/>
  <c r="AB1482" i="5"/>
  <c r="AB1478" i="5"/>
  <c r="AB1474" i="5"/>
  <c r="AB1466" i="5"/>
  <c r="AB1458" i="5"/>
  <c r="AB1442" i="5"/>
  <c r="AB1418" i="5"/>
  <c r="AB1402" i="5"/>
  <c r="AB1398" i="5"/>
  <c r="AB1386" i="5"/>
  <c r="AB1374" i="5"/>
  <c r="AB1370" i="5"/>
  <c r="AB1362" i="5"/>
  <c r="AB1338" i="5"/>
  <c r="AB1334" i="5"/>
  <c r="AB1330" i="5"/>
  <c r="AB1326" i="5"/>
  <c r="AB1318" i="5"/>
  <c r="AB1274" i="5"/>
  <c r="AB1254" i="5"/>
  <c r="AB1234" i="5"/>
  <c r="AB1146" i="5"/>
  <c r="AB377" i="5"/>
  <c r="AB313" i="5"/>
  <c r="AB249" i="5"/>
  <c r="AB185" i="5"/>
  <c r="AB121" i="5"/>
  <c r="AB35" i="5"/>
  <c r="AB1210" i="5"/>
  <c r="AB1198" i="5"/>
  <c r="AB1194" i="5"/>
  <c r="AB1178" i="5"/>
  <c r="AB1166" i="5"/>
  <c r="AB1110" i="5"/>
  <c r="AB1106" i="5"/>
  <c r="AB1082" i="5"/>
  <c r="AB1070" i="5"/>
  <c r="AB1066" i="5"/>
  <c r="AB1018" i="5"/>
  <c r="AB958" i="5"/>
  <c r="AB802" i="5"/>
  <c r="AB726" i="5"/>
  <c r="AB718" i="5"/>
  <c r="AB622" i="5"/>
  <c r="AB598" i="5"/>
  <c r="AB559" i="5"/>
  <c r="AB557" i="5"/>
  <c r="AB551" i="5"/>
  <c r="AB549" i="5"/>
  <c r="AB543" i="5"/>
  <c r="AB541" i="5"/>
  <c r="AB535" i="5"/>
  <c r="AB533" i="5"/>
  <c r="AB527" i="5"/>
  <c r="AB525" i="5"/>
  <c r="AB519" i="5"/>
  <c r="AB517" i="5"/>
  <c r="AB511" i="5"/>
  <c r="AB509" i="5"/>
  <c r="AB503" i="5"/>
  <c r="AB501" i="5"/>
  <c r="AB495" i="5"/>
  <c r="AB493" i="5"/>
  <c r="AB487" i="5"/>
  <c r="AB485" i="5"/>
  <c r="AB479" i="5"/>
  <c r="AB477" i="5"/>
  <c r="AB471" i="5"/>
  <c r="AB469" i="5"/>
  <c r="AB463" i="5"/>
  <c r="AB461" i="5"/>
  <c r="AB455" i="5"/>
  <c r="AB453" i="5"/>
  <c r="AB447" i="5"/>
  <c r="AB445" i="5"/>
  <c r="AB439" i="5"/>
  <c r="AB437" i="5"/>
  <c r="AB431" i="5"/>
  <c r="AB429" i="5"/>
  <c r="AB421" i="5"/>
  <c r="B23" i="6"/>
  <c r="F23" i="6"/>
  <c r="G173" i="5"/>
  <c r="G49" i="5"/>
  <c r="AB156" i="5"/>
  <c r="AB9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R553" i="5" s="1"/>
  <c r="V551" i="5"/>
  <c r="V549" i="5"/>
  <c r="F549" i="5" s="1"/>
  <c r="V547" i="5"/>
  <c r="F547" i="5" s="1"/>
  <c r="V545" i="5"/>
  <c r="F545" i="5" s="1"/>
  <c r="V541" i="5"/>
  <c r="V537" i="5"/>
  <c r="V535" i="5"/>
  <c r="E535" i="5" s="1"/>
  <c r="X535" i="5" s="1"/>
  <c r="V533" i="5"/>
  <c r="R533" i="5" s="1"/>
  <c r="V529" i="5"/>
  <c r="V525" i="5"/>
  <c r="R525" i="5" s="1"/>
  <c r="V521" i="5"/>
  <c r="V519" i="5"/>
  <c r="F519" i="5" s="1"/>
  <c r="V517" i="5"/>
  <c r="V515" i="5"/>
  <c r="J515" i="5" s="1"/>
  <c r="V513" i="5"/>
  <c r="H513" i="5" s="1"/>
  <c r="V505" i="5"/>
  <c r="J505" i="5" s="1"/>
  <c r="V503" i="5"/>
  <c r="E503" i="5" s="1"/>
  <c r="X503" i="5" s="1"/>
  <c r="V501" i="5"/>
  <c r="G501" i="5" s="1"/>
  <c r="V497" i="5"/>
  <c r="J497" i="5" s="1"/>
  <c r="V493" i="5"/>
  <c r="J493" i="5" s="1"/>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F417" i="5" s="1"/>
  <c r="V411" i="5"/>
  <c r="J411" i="5" s="1"/>
  <c r="V403" i="5"/>
  <c r="E403" i="5" s="1"/>
  <c r="X403" i="5" s="1"/>
  <c r="V395" i="5"/>
  <c r="E395" i="5" s="1"/>
  <c r="X395" i="5" s="1"/>
  <c r="V387" i="5"/>
  <c r="V379" i="5"/>
  <c r="G379" i="5" s="1"/>
  <c r="V371" i="5"/>
  <c r="R371" i="5" s="1"/>
  <c r="V363" i="5"/>
  <c r="V347" i="5"/>
  <c r="R347" i="5" s="1"/>
  <c r="V339" i="5"/>
  <c r="J339" i="5" s="1"/>
  <c r="V331" i="5"/>
  <c r="F331" i="5" s="1"/>
  <c r="V323" i="5"/>
  <c r="V299" i="5"/>
  <c r="F299" i="5" s="1"/>
  <c r="V291" i="5"/>
  <c r="H291" i="5" s="1"/>
  <c r="V283" i="5"/>
  <c r="J283" i="5" s="1"/>
  <c r="V275" i="5"/>
  <c r="V259" i="5"/>
  <c r="G259" i="5" s="1"/>
  <c r="V243" i="5"/>
  <c r="V235" i="5"/>
  <c r="H235" i="5" s="1"/>
  <c r="V227" i="5"/>
  <c r="E227" i="5" s="1"/>
  <c r="X227" i="5" s="1"/>
  <c r="V219" i="5"/>
  <c r="R219" i="5" s="1"/>
  <c r="V203" i="5"/>
  <c r="H203" i="5" s="1"/>
  <c r="V195" i="5"/>
  <c r="H195" i="5" s="1"/>
  <c r="V2480" i="5"/>
  <c r="V2452" i="5"/>
  <c r="R2452" i="5" s="1"/>
  <c r="V2372" i="5"/>
  <c r="R2372" i="5" s="1"/>
  <c r="V2368" i="5"/>
  <c r="F2368" i="5" s="1"/>
  <c r="V2348" i="5"/>
  <c r="V2328" i="5"/>
  <c r="V2324" i="5"/>
  <c r="V2320" i="5"/>
  <c r="E2320" i="5" s="1"/>
  <c r="X2320" i="5" s="1"/>
  <c r="V2296" i="5"/>
  <c r="G2296" i="5" s="1"/>
  <c r="V2292" i="5"/>
  <c r="F2292" i="5" s="1"/>
  <c r="V2260" i="5"/>
  <c r="E2260" i="5" s="1"/>
  <c r="X2260" i="5" s="1"/>
  <c r="V2232" i="5"/>
  <c r="H2232" i="5" s="1"/>
  <c r="V2228" i="5"/>
  <c r="H2228" i="5" s="1"/>
  <c r="V2212" i="5"/>
  <c r="R2212" i="5" s="1"/>
  <c r="V2200" i="5"/>
  <c r="H2200" i="5" s="1"/>
  <c r="V2192" i="5"/>
  <c r="G2192" i="5" s="1"/>
  <c r="V2184" i="5"/>
  <c r="V2180" i="5"/>
  <c r="G2180" i="5" s="1"/>
  <c r="V2172" i="5"/>
  <c r="J2172" i="5" s="1"/>
  <c r="V2164" i="5"/>
  <c r="G2164" i="5" s="1"/>
  <c r="V2132" i="5"/>
  <c r="G2132" i="5" s="1"/>
  <c r="V2116" i="5"/>
  <c r="E2116" i="5" s="1"/>
  <c r="X2116" i="5" s="1"/>
  <c r="V2112" i="5"/>
  <c r="I2112" i="5" s="1"/>
  <c r="V2104" i="5"/>
  <c r="I2104" i="5" s="1"/>
  <c r="V2096" i="5"/>
  <c r="V2076" i="5"/>
  <c r="J2076" i="5" s="1"/>
  <c r="V2060" i="5"/>
  <c r="V2052" i="5"/>
  <c r="J2052" i="5" s="1"/>
  <c r="V2036" i="5"/>
  <c r="V2004" i="5"/>
  <c r="R2004" i="5" s="1"/>
  <c r="V2000" i="5"/>
  <c r="J2000" i="5" s="1"/>
  <c r="V1956" i="5"/>
  <c r="G1956" i="5" s="1"/>
  <c r="V1952" i="5"/>
  <c r="R1952" i="5" s="1"/>
  <c r="V1940" i="5"/>
  <c r="E1940" i="5" s="1"/>
  <c r="X1940" i="5" s="1"/>
  <c r="V1920" i="5"/>
  <c r="I1920" i="5" s="1"/>
  <c r="V1916" i="5"/>
  <c r="H1916" i="5" s="1"/>
  <c r="V1908" i="5"/>
  <c r="F1908" i="5" s="1"/>
  <c r="V1868" i="5"/>
  <c r="G1868" i="5" s="1"/>
  <c r="V1860" i="5"/>
  <c r="G1860" i="5" s="1"/>
  <c r="V1844" i="5"/>
  <c r="R1844" i="5" s="1"/>
  <c r="V1804" i="5"/>
  <c r="F1804" i="5" s="1"/>
  <c r="V1796" i="5"/>
  <c r="E1796" i="5" s="1"/>
  <c r="X1796" i="5" s="1"/>
  <c r="V1788" i="5"/>
  <c r="E1788" i="5" s="1"/>
  <c r="X1788" i="5" s="1"/>
  <c r="V1776" i="5"/>
  <c r="G1776" i="5" s="1"/>
  <c r="V1760" i="5"/>
  <c r="J1760" i="5" s="1"/>
  <c r="V1752" i="5"/>
  <c r="I1752" i="5" s="1"/>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I1308" i="5" s="1"/>
  <c r="V1272" i="5"/>
  <c r="R1272" i="5" s="1"/>
  <c r="V1244" i="5"/>
  <c r="E1244" i="5" s="1"/>
  <c r="X1244" i="5" s="1"/>
  <c r="V1240" i="5"/>
  <c r="V1212" i="5"/>
  <c r="R1212" i="5" s="1"/>
  <c r="V1184" i="5"/>
  <c r="V1128" i="5"/>
  <c r="H1128" i="5" s="1"/>
  <c r="V1084" i="5"/>
  <c r="V1072" i="5"/>
  <c r="E1072" i="5" s="1"/>
  <c r="X1072" i="5" s="1"/>
  <c r="V1052" i="5"/>
  <c r="H1052" i="5" s="1"/>
  <c r="V1016" i="5"/>
  <c r="R1016" i="5" s="1"/>
  <c r="V1012" i="5"/>
  <c r="G1012" i="5" s="1"/>
  <c r="V1008" i="5"/>
  <c r="V1004" i="5"/>
  <c r="V996" i="5"/>
  <c r="H996" i="5" s="1"/>
  <c r="V992" i="5"/>
  <c r="I992" i="5" s="1"/>
  <c r="V988" i="5"/>
  <c r="H988" i="5" s="1"/>
  <c r="V984" i="5"/>
  <c r="G984" i="5" s="1"/>
  <c r="V980" i="5"/>
  <c r="G980" i="5" s="1"/>
  <c r="V972" i="5"/>
  <c r="G972" i="5" s="1"/>
  <c r="V968" i="5"/>
  <c r="R968" i="5" s="1"/>
  <c r="V964" i="5"/>
  <c r="I964" i="5" s="1"/>
  <c r="V952" i="5"/>
  <c r="H952" i="5" s="1"/>
  <c r="V948" i="5"/>
  <c r="V944" i="5"/>
  <c r="G944" i="5" s="1"/>
  <c r="V940" i="5"/>
  <c r="H940" i="5" s="1"/>
  <c r="V936" i="5"/>
  <c r="R936" i="5" s="1"/>
  <c r="V932" i="5"/>
  <c r="F932" i="5" s="1"/>
  <c r="V928" i="5"/>
  <c r="R928" i="5" s="1"/>
  <c r="V920" i="5"/>
  <c r="J920" i="5" s="1"/>
  <c r="V916" i="5"/>
  <c r="I916" i="5" s="1"/>
  <c r="V912" i="5"/>
  <c r="R912" i="5" s="1"/>
  <c r="V908" i="5"/>
  <c r="H908" i="5" s="1"/>
  <c r="V904" i="5"/>
  <c r="E904" i="5" s="1"/>
  <c r="X904" i="5" s="1"/>
  <c r="V896" i="5"/>
  <c r="E896" i="5" s="1"/>
  <c r="X896" i="5" s="1"/>
  <c r="V892" i="5"/>
  <c r="J892" i="5" s="1"/>
  <c r="V888" i="5"/>
  <c r="H888" i="5" s="1"/>
  <c r="V876" i="5"/>
  <c r="E876" i="5" s="1"/>
  <c r="X876" i="5" s="1"/>
  <c r="V872" i="5"/>
  <c r="F872" i="5" s="1"/>
  <c r="V868" i="5"/>
  <c r="H868" i="5" s="1"/>
  <c r="V860" i="5"/>
  <c r="V856" i="5"/>
  <c r="R856" i="5" s="1"/>
  <c r="V852" i="5"/>
  <c r="G852" i="5" s="1"/>
  <c r="V848" i="5"/>
  <c r="I848" i="5" s="1"/>
  <c r="V832" i="5"/>
  <c r="I832" i="5" s="1"/>
  <c r="V824" i="5"/>
  <c r="I824" i="5" s="1"/>
  <c r="V820" i="5"/>
  <c r="F820" i="5" s="1"/>
  <c r="V816" i="5"/>
  <c r="H816" i="5" s="1"/>
  <c r="V812" i="5"/>
  <c r="V808" i="5"/>
  <c r="R808" i="5" s="1"/>
  <c r="V800" i="5"/>
  <c r="V796" i="5"/>
  <c r="J796" i="5" s="1"/>
  <c r="V788" i="5"/>
  <c r="I788" i="5" s="1"/>
  <c r="V776" i="5"/>
  <c r="I776" i="5" s="1"/>
  <c r="V768" i="5"/>
  <c r="I768" i="5" s="1"/>
  <c r="V764" i="5"/>
  <c r="H764" i="5" s="1"/>
  <c r="V760" i="5"/>
  <c r="F760" i="5" s="1"/>
  <c r="V756" i="5"/>
  <c r="G756" i="5" s="1"/>
  <c r="V752" i="5"/>
  <c r="V744" i="5"/>
  <c r="R744" i="5" s="1"/>
  <c r="V740" i="5"/>
  <c r="V736" i="5"/>
  <c r="H736" i="5" s="1"/>
  <c r="V732" i="5"/>
  <c r="R732" i="5" s="1"/>
  <c r="V728" i="5"/>
  <c r="E728" i="5" s="1"/>
  <c r="X728" i="5" s="1"/>
  <c r="V720" i="5"/>
  <c r="I720" i="5" s="1"/>
  <c r="V712" i="5"/>
  <c r="R712" i="5" s="1"/>
  <c r="V708" i="5"/>
  <c r="G708" i="5" s="1"/>
  <c r="V700" i="5"/>
  <c r="G700" i="5" s="1"/>
  <c r="V692" i="5"/>
  <c r="F692" i="5" s="1"/>
  <c r="V688" i="5"/>
  <c r="I688" i="5" s="1"/>
  <c r="V684" i="5"/>
  <c r="G684" i="5" s="1"/>
  <c r="V680" i="5"/>
  <c r="I680" i="5" s="1"/>
  <c r="V676" i="5"/>
  <c r="F676" i="5" s="1"/>
  <c r="V668" i="5"/>
  <c r="R668" i="5" s="1"/>
  <c r="V664" i="5"/>
  <c r="F664" i="5" s="1"/>
  <c r="V660" i="5"/>
  <c r="H660" i="5" s="1"/>
  <c r="V656" i="5"/>
  <c r="V652" i="5"/>
  <c r="F652" i="5" s="1"/>
  <c r="V648" i="5"/>
  <c r="H648" i="5" s="1"/>
  <c r="V644" i="5"/>
  <c r="J644" i="5" s="1"/>
  <c r="V640" i="5"/>
  <c r="V636" i="5"/>
  <c r="H636" i="5" s="1"/>
  <c r="V628" i="5"/>
  <c r="R628" i="5" s="1"/>
  <c r="V624" i="5"/>
  <c r="F624" i="5" s="1"/>
  <c r="V616" i="5"/>
  <c r="R616" i="5" s="1"/>
  <c r="V612" i="5"/>
  <c r="H612" i="5" s="1"/>
  <c r="V608" i="5"/>
  <c r="R608" i="5" s="1"/>
  <c r="V604" i="5"/>
  <c r="V600" i="5"/>
  <c r="E600" i="5" s="1"/>
  <c r="X600" i="5" s="1"/>
  <c r="V596" i="5"/>
  <c r="R596" i="5" s="1"/>
  <c r="V592" i="5"/>
  <c r="F592" i="5" s="1"/>
  <c r="V588" i="5"/>
  <c r="J588" i="5" s="1"/>
  <c r="V584" i="5"/>
  <c r="V580" i="5"/>
  <c r="F580" i="5" s="1"/>
  <c r="V576" i="5"/>
  <c r="J576" i="5" s="1"/>
  <c r="V572" i="5"/>
  <c r="G572" i="5" s="1"/>
  <c r="V568" i="5"/>
  <c r="V564" i="5"/>
  <c r="G383" i="5"/>
  <c r="G187" i="5"/>
  <c r="V2491" i="5"/>
  <c r="V2483" i="5"/>
  <c r="J2483" i="5" s="1"/>
  <c r="V2459" i="5"/>
  <c r="R2459" i="5" s="1"/>
  <c r="V2419" i="5"/>
  <c r="V2411" i="5"/>
  <c r="V2399" i="5"/>
  <c r="I2399" i="5" s="1"/>
  <c r="V2383" i="5"/>
  <c r="V2367" i="5"/>
  <c r="V2355" i="5"/>
  <c r="H2355" i="5" s="1"/>
  <c r="V2347" i="5"/>
  <c r="V2307" i="5"/>
  <c r="V2291" i="5"/>
  <c r="V2275" i="5"/>
  <c r="I2275" i="5" s="1"/>
  <c r="V2267" i="5"/>
  <c r="H2267" i="5" s="1"/>
  <c r="V2243" i="5"/>
  <c r="V2223" i="5"/>
  <c r="R2223" i="5" s="1"/>
  <c r="V2219" i="5"/>
  <c r="G2219" i="5" s="1"/>
  <c r="V2207" i="5"/>
  <c r="J2207" i="5" s="1"/>
  <c r="V2195" i="5"/>
  <c r="V2179" i="5"/>
  <c r="V2167" i="5"/>
  <c r="H2167" i="5" s="1"/>
  <c r="V2143" i="5"/>
  <c r="J2143" i="5" s="1"/>
  <c r="V2139" i="5"/>
  <c r="V2127" i="5"/>
  <c r="V2103" i="5"/>
  <c r="V2075" i="5"/>
  <c r="R2075" i="5" s="1"/>
  <c r="V2063" i="5"/>
  <c r="G2063" i="5" s="1"/>
  <c r="V2039" i="5"/>
  <c r="G2039" i="5" s="1"/>
  <c r="V2027" i="5"/>
  <c r="G2027" i="5" s="1"/>
  <c r="V2023" i="5"/>
  <c r="J2023" i="5" s="1"/>
  <c r="V2019" i="5"/>
  <c r="V2011" i="5"/>
  <c r="V1999" i="5"/>
  <c r="G1999" i="5" s="1"/>
  <c r="V1975" i="5"/>
  <c r="H1975" i="5" s="1"/>
  <c r="V1967" i="5"/>
  <c r="V1907" i="5"/>
  <c r="V1899" i="5"/>
  <c r="G1899" i="5" s="1"/>
  <c r="V1883" i="5"/>
  <c r="F1883" i="5" s="1"/>
  <c r="V1871" i="5"/>
  <c r="I1871" i="5" s="1"/>
  <c r="V1859" i="5"/>
  <c r="V1847" i="5"/>
  <c r="R1847" i="5" s="1"/>
  <c r="V1843" i="5"/>
  <c r="H1843" i="5" s="1"/>
  <c r="V1819" i="5"/>
  <c r="V1811" i="5"/>
  <c r="V1807" i="5"/>
  <c r="J1807" i="5" s="1"/>
  <c r="V1799" i="5"/>
  <c r="R1799" i="5" s="1"/>
  <c r="V1755" i="5"/>
  <c r="V1747" i="5"/>
  <c r="V1743" i="5"/>
  <c r="V1739" i="5"/>
  <c r="E1739" i="5" s="1"/>
  <c r="X1739" i="5" s="1"/>
  <c r="V1735" i="5"/>
  <c r="V1723" i="5"/>
  <c r="E1723" i="5" s="1"/>
  <c r="X1723" i="5" s="1"/>
  <c r="V1715" i="5"/>
  <c r="V1695" i="5"/>
  <c r="F1695" i="5" s="1"/>
  <c r="V1663" i="5"/>
  <c r="V1647" i="5"/>
  <c r="V1643" i="5"/>
  <c r="J1643" i="5" s="1"/>
  <c r="V1639" i="5"/>
  <c r="J1639" i="5" s="1"/>
  <c r="V1583" i="5"/>
  <c r="V1571" i="5"/>
  <c r="V1559" i="5"/>
  <c r="J1559" i="5" s="1"/>
  <c r="V1555" i="5"/>
  <c r="E1555" i="5" s="1"/>
  <c r="X1555" i="5" s="1"/>
  <c r="V1535" i="5"/>
  <c r="V1531" i="5"/>
  <c r="V1523" i="5"/>
  <c r="E1523" i="5" s="1"/>
  <c r="X1523" i="5" s="1"/>
  <c r="V1519" i="5"/>
  <c r="H1519" i="5" s="1"/>
  <c r="V1507" i="5"/>
  <c r="F1507" i="5" s="1"/>
  <c r="V1495" i="5"/>
  <c r="V1491" i="5"/>
  <c r="R1491" i="5" s="1"/>
  <c r="V1487" i="5"/>
  <c r="F1487" i="5" s="1"/>
  <c r="V1475" i="5"/>
  <c r="E1475" i="5" s="1"/>
  <c r="X1475" i="5" s="1"/>
  <c r="V1463" i="5"/>
  <c r="I1463" i="5" s="1"/>
  <c r="V1443" i="5"/>
  <c r="V1419" i="5"/>
  <c r="F1419" i="5" s="1"/>
  <c r="V1399" i="5"/>
  <c r="V1395" i="5"/>
  <c r="V1391" i="5"/>
  <c r="R1391" i="5" s="1"/>
  <c r="V1387" i="5"/>
  <c r="G1387" i="5" s="1"/>
  <c r="V1383" i="5"/>
  <c r="V1371" i="5"/>
  <c r="V1367" i="5"/>
  <c r="E1367" i="5" s="1"/>
  <c r="X1367" i="5" s="1"/>
  <c r="V1363" i="5"/>
  <c r="G1363" i="5" s="1"/>
  <c r="V1359" i="5"/>
  <c r="V1339" i="5"/>
  <c r="E1339" i="5" s="1"/>
  <c r="X1339" i="5" s="1"/>
  <c r="V1331" i="5"/>
  <c r="F1331" i="5" s="1"/>
  <c r="V1275" i="5"/>
  <c r="E1275" i="5" s="1"/>
  <c r="X1275" i="5" s="1"/>
  <c r="V1267" i="5"/>
  <c r="V1259" i="5"/>
  <c r="G1259" i="5" s="1"/>
  <c r="V1243" i="5"/>
  <c r="E1243" i="5" s="1"/>
  <c r="X1243" i="5" s="1"/>
  <c r="V1227" i="5"/>
  <c r="F1227" i="5" s="1"/>
  <c r="V1219" i="5"/>
  <c r="V1211" i="5"/>
  <c r="I1211" i="5" s="1"/>
  <c r="V1203" i="5"/>
  <c r="H1203" i="5" s="1"/>
  <c r="V1163" i="5"/>
  <c r="R1163" i="5" s="1"/>
  <c r="V1139" i="5"/>
  <c r="F1139" i="5" s="1"/>
  <c r="V1131" i="5"/>
  <c r="V1123" i="5"/>
  <c r="J1123" i="5" s="1"/>
  <c r="V1115" i="5"/>
  <c r="E1115" i="5" s="1"/>
  <c r="X1115" i="5" s="1"/>
  <c r="V1107" i="5"/>
  <c r="H1107" i="5" s="1"/>
  <c r="V1099" i="5"/>
  <c r="V1083" i="5"/>
  <c r="G1083" i="5" s="1"/>
  <c r="V1067" i="5"/>
  <c r="H1067" i="5" s="1"/>
  <c r="V1051" i="5"/>
  <c r="V1043" i="5"/>
  <c r="V1027" i="5"/>
  <c r="E1027" i="5" s="1"/>
  <c r="X1027" i="5" s="1"/>
  <c r="V1015" i="5"/>
  <c r="H1015" i="5" s="1"/>
  <c r="V1011" i="5"/>
  <c r="V1007" i="5"/>
  <c r="V1003" i="5"/>
  <c r="E1003" i="5" s="1"/>
  <c r="X1003" i="5" s="1"/>
  <c r="V999" i="5"/>
  <c r="I999" i="5" s="1"/>
  <c r="V991" i="5"/>
  <c r="V987" i="5"/>
  <c r="V979" i="5"/>
  <c r="J979" i="5" s="1"/>
  <c r="V963" i="5"/>
  <c r="G963" i="5" s="1"/>
  <c r="V959" i="5"/>
  <c r="V955" i="5"/>
  <c r="V951" i="5"/>
  <c r="E951" i="5" s="1"/>
  <c r="X951" i="5" s="1"/>
  <c r="V947" i="5"/>
  <c r="H947" i="5" s="1"/>
  <c r="V943" i="5"/>
  <c r="V939" i="5"/>
  <c r="J939" i="5" s="1"/>
  <c r="V935" i="5"/>
  <c r="E935" i="5" s="1"/>
  <c r="X935" i="5" s="1"/>
  <c r="V927" i="5"/>
  <c r="R927" i="5" s="1"/>
  <c r="V923" i="5"/>
  <c r="E923" i="5" s="1"/>
  <c r="X923" i="5" s="1"/>
  <c r="V915" i="5"/>
  <c r="G915" i="5" s="1"/>
  <c r="V911" i="5"/>
  <c r="R911" i="5" s="1"/>
  <c r="V907" i="5"/>
  <c r="V903" i="5"/>
  <c r="V899" i="5"/>
  <c r="V895" i="5"/>
  <c r="V891" i="5"/>
  <c r="J891" i="5" s="1"/>
  <c r="V887" i="5"/>
  <c r="E887" i="5" s="1"/>
  <c r="X887" i="5" s="1"/>
  <c r="V883" i="5"/>
  <c r="J883" i="5" s="1"/>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H707" i="5" s="1"/>
  <c r="V695" i="5"/>
  <c r="V691" i="5"/>
  <c r="V687" i="5"/>
  <c r="J687" i="5" s="1"/>
  <c r="V683" i="5"/>
  <c r="G683" i="5" s="1"/>
  <c r="V667" i="5"/>
  <c r="E667" i="5" s="1"/>
  <c r="X667" i="5" s="1"/>
  <c r="V663" i="5"/>
  <c r="V659" i="5"/>
  <c r="V651" i="5"/>
  <c r="F651" i="5" s="1"/>
  <c r="V647" i="5"/>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V42" i="5"/>
  <c r="V40" i="5"/>
  <c r="V34" i="5"/>
  <c r="R34" i="5" s="1"/>
  <c r="V32" i="5"/>
  <c r="V30" i="5"/>
  <c r="V24" i="5"/>
  <c r="X24" i="5" s="1"/>
  <c r="V18" i="5"/>
  <c r="R18" i="5" s="1"/>
  <c r="V14" i="5"/>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I165" i="5"/>
  <c r="J149" i="5"/>
  <c r="F341" i="5"/>
  <c r="F1879" i="5"/>
  <c r="J1879" i="5"/>
  <c r="H2388" i="5"/>
  <c r="R1879" i="5"/>
  <c r="H69" i="5"/>
  <c r="R87" i="5"/>
  <c r="G117" i="5"/>
  <c r="H109" i="5"/>
  <c r="H173" i="5"/>
  <c r="I277" i="5"/>
  <c r="E491" i="5"/>
  <c r="X491" i="5" s="1"/>
  <c r="H79" i="5"/>
  <c r="H285" i="5"/>
  <c r="J117" i="5"/>
  <c r="E475" i="5"/>
  <c r="X475" i="5" s="1"/>
  <c r="H523" i="5"/>
  <c r="H397" i="5"/>
  <c r="I389" i="5"/>
  <c r="F87" i="5"/>
  <c r="F141" i="5"/>
  <c r="R205" i="5"/>
  <c r="I317" i="5"/>
  <c r="I133" i="5"/>
  <c r="I261" i="5"/>
  <c r="I397" i="5"/>
  <c r="F824" i="5"/>
  <c r="I63" i="5"/>
  <c r="G325" i="5"/>
  <c r="I55" i="5"/>
  <c r="H87" i="5"/>
  <c r="F149" i="5"/>
  <c r="H229" i="5"/>
  <c r="I157" i="5"/>
  <c r="J269" i="5"/>
  <c r="G71" i="5"/>
  <c r="F133" i="5"/>
  <c r="F261" i="5"/>
  <c r="F459" i="5"/>
  <c r="J181" i="5"/>
  <c r="F2428" i="5"/>
  <c r="R77" i="5"/>
  <c r="E123" i="5"/>
  <c r="X123" i="5" s="1"/>
  <c r="R187" i="5"/>
  <c r="F371" i="5"/>
  <c r="H839" i="5"/>
  <c r="X37" i="5"/>
  <c r="G2310" i="5"/>
  <c r="I123" i="5"/>
  <c r="E77" i="5"/>
  <c r="X77" i="5" s="1"/>
  <c r="G999" i="5"/>
  <c r="E69" i="5"/>
  <c r="X69" i="5" s="1"/>
  <c r="R455" i="5"/>
  <c r="F107" i="5"/>
  <c r="I179" i="5"/>
  <c r="J331" i="5"/>
  <c r="R45" i="5"/>
  <c r="I2162" i="5"/>
  <c r="R1580" i="5"/>
  <c r="F187" i="5"/>
  <c r="R53" i="5"/>
  <c r="J69" i="5"/>
  <c r="G85" i="5"/>
  <c r="J93" i="5"/>
  <c r="I155" i="5"/>
  <c r="H187" i="5"/>
  <c r="F455" i="5"/>
  <c r="H1331" i="5"/>
  <c r="J139" i="5"/>
  <c r="I147" i="5"/>
  <c r="I2114" i="5"/>
  <c r="E155" i="5"/>
  <c r="X155" i="5" s="1"/>
  <c r="I115" i="5"/>
  <c r="G77" i="5"/>
  <c r="F535" i="5"/>
  <c r="J2098" i="5"/>
  <c r="G1207" i="5"/>
  <c r="I413" i="5"/>
  <c r="G427" i="5"/>
  <c r="R23" i="5"/>
  <c r="H55" i="5"/>
  <c r="G141" i="5"/>
  <c r="I205" i="5"/>
  <c r="G405" i="5"/>
  <c r="H491" i="5"/>
  <c r="G413" i="5"/>
  <c r="F71" i="5"/>
  <c r="E117" i="5"/>
  <c r="X117" i="5" s="1"/>
  <c r="H101" i="5"/>
  <c r="J277" i="5"/>
  <c r="G636" i="5"/>
  <c r="E964" i="5"/>
  <c r="X964" i="5" s="1"/>
  <c r="R1548" i="5"/>
  <c r="H2146" i="5"/>
  <c r="F2050" i="5"/>
  <c r="E2456" i="5"/>
  <c r="X2456" i="5" s="1"/>
  <c r="R285" i="5"/>
  <c r="J389" i="5"/>
  <c r="R7" i="5"/>
  <c r="I87" i="5"/>
  <c r="E109" i="5"/>
  <c r="X109" i="5" s="1"/>
  <c r="E141" i="5"/>
  <c r="X141" i="5" s="1"/>
  <c r="E205" i="5"/>
  <c r="X205" i="5" s="1"/>
  <c r="R229" i="5"/>
  <c r="G277" i="5"/>
  <c r="G317" i="5"/>
  <c r="F491" i="5"/>
  <c r="E427" i="5"/>
  <c r="X427" i="5" s="1"/>
  <c r="I473" i="5"/>
  <c r="I405" i="5"/>
  <c r="E213" i="5"/>
  <c r="X213" i="5" s="1"/>
  <c r="F41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F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F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F2075" i="5"/>
  <c r="E2051" i="5"/>
  <c r="X2051" i="5" s="1"/>
  <c r="J2051" i="5"/>
  <c r="F2051" i="5"/>
  <c r="R2051" i="5"/>
  <c r="H2051" i="5"/>
  <c r="I2051" i="5"/>
  <c r="H2031" i="5"/>
  <c r="I2031" i="5"/>
  <c r="F2031" i="5"/>
  <c r="G2031" i="5"/>
  <c r="E2031" i="5"/>
  <c r="X2031" i="5" s="1"/>
  <c r="J2031" i="5"/>
  <c r="R2031" i="5"/>
  <c r="I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I1883" i="5"/>
  <c r="F1863" i="5"/>
  <c r="G1863" i="5"/>
  <c r="J1863" i="5"/>
  <c r="I1863" i="5"/>
  <c r="E1863" i="5"/>
  <c r="X1863" i="5" s="1"/>
  <c r="R1863" i="5"/>
  <c r="H1863" i="5"/>
  <c r="J1847" i="5"/>
  <c r="F1847" i="5"/>
  <c r="G1847" i="5"/>
  <c r="I1847" i="5"/>
  <c r="H1847" i="5"/>
  <c r="E1847" i="5"/>
  <c r="X1847" i="5" s="1"/>
  <c r="I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I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I1419" i="5"/>
  <c r="G1407" i="5"/>
  <c r="J1407" i="5"/>
  <c r="R1407" i="5"/>
  <c r="H1407" i="5"/>
  <c r="I1407" i="5"/>
  <c r="F1407" i="5"/>
  <c r="E1407" i="5"/>
  <c r="X1407" i="5" s="1"/>
  <c r="E1387" i="5"/>
  <c r="X1387" i="5" s="1"/>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H1743" i="5"/>
  <c r="I1751" i="5"/>
  <c r="F1803" i="5"/>
  <c r="J1827"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J1163" i="5"/>
  <c r="I1123" i="5"/>
  <c r="F1123" i="5"/>
  <c r="H1123" i="5"/>
  <c r="R1123" i="5"/>
  <c r="G1123" i="5"/>
  <c r="E1123" i="5"/>
  <c r="X1123" i="5" s="1"/>
  <c r="R1067" i="5"/>
  <c r="I1003" i="5"/>
  <c r="R1003" i="5"/>
  <c r="H1003" i="5"/>
  <c r="G1003" i="5"/>
  <c r="F1003" i="5"/>
  <c r="J995" i="5"/>
  <c r="G995" i="5"/>
  <c r="H995" i="5"/>
  <c r="F995" i="5"/>
  <c r="G975" i="5"/>
  <c r="J975" i="5"/>
  <c r="R975" i="5"/>
  <c r="I975" i="5"/>
  <c r="F975" i="5"/>
  <c r="I967" i="5"/>
  <c r="J967" i="5"/>
  <c r="F967" i="5"/>
  <c r="E967" i="5"/>
  <c r="X967" i="5" s="1"/>
  <c r="G967" i="5"/>
  <c r="I947" i="5"/>
  <c r="R471" i="5"/>
  <c r="F471" i="5"/>
  <c r="R439" i="5"/>
  <c r="G439" i="5"/>
  <c r="I439" i="5"/>
  <c r="J439" i="5"/>
  <c r="R403" i="5"/>
  <c r="J403" i="5"/>
  <c r="H403" i="5"/>
  <c r="E371" i="5"/>
  <c r="X371" i="5" s="1"/>
  <c r="J371" i="5"/>
  <c r="E331" i="5"/>
  <c r="X331" i="5" s="1"/>
  <c r="G331" i="5"/>
  <c r="I331" i="5"/>
  <c r="G307" i="5"/>
  <c r="H307" i="5"/>
  <c r="I307" i="5"/>
  <c r="J307" i="5"/>
  <c r="E307" i="5"/>
  <c r="X307" i="5" s="1"/>
  <c r="R307" i="5"/>
  <c r="G283" i="5"/>
  <c r="J203" i="5"/>
  <c r="R203" i="5"/>
  <c r="I203" i="5"/>
  <c r="F203" i="5"/>
  <c r="G203" i="5"/>
  <c r="E203" i="5"/>
  <c r="X203" i="5" s="1"/>
  <c r="I995" i="5"/>
  <c r="F307" i="5"/>
  <c r="H339" i="5"/>
  <c r="H371" i="5"/>
  <c r="I907" i="5"/>
  <c r="H975" i="5"/>
  <c r="J1203" i="5"/>
  <c r="R1315" i="5"/>
  <c r="E995" i="5"/>
  <c r="X995" i="5" s="1"/>
  <c r="I1371" i="5"/>
  <c r="G1367" i="5"/>
  <c r="F1367" i="5"/>
  <c r="J1367" i="5"/>
  <c r="I1367" i="5"/>
  <c r="J1331" i="5"/>
  <c r="G1331" i="5"/>
  <c r="I1331" i="5"/>
  <c r="R1323" i="5"/>
  <c r="E1323" i="5"/>
  <c r="X1323" i="5" s="1"/>
  <c r="J1323" i="5"/>
  <c r="H1323" i="5"/>
  <c r="G1323" i="5"/>
  <c r="F1323" i="5"/>
  <c r="I1323" i="5"/>
  <c r="H1275" i="5"/>
  <c r="R1243" i="5"/>
  <c r="I1243" i="5"/>
  <c r="J1243" i="5"/>
  <c r="H1243" i="5"/>
  <c r="G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I1115" i="5"/>
  <c r="I1083" i="5"/>
  <c r="H1083" i="5"/>
  <c r="R1083" i="5"/>
  <c r="E1083" i="5"/>
  <c r="X1083" i="5" s="1"/>
  <c r="F1083" i="5"/>
  <c r="J1083" i="5"/>
  <c r="F1075" i="5"/>
  <c r="I1075" i="5"/>
  <c r="G1075" i="5"/>
  <c r="H1075" i="5"/>
  <c r="R1075" i="5"/>
  <c r="E1075" i="5"/>
  <c r="X1075" i="5" s="1"/>
  <c r="F1027" i="5"/>
  <c r="J1027" i="5"/>
  <c r="G1027" i="5"/>
  <c r="F1015" i="5"/>
  <c r="I1015" i="5"/>
  <c r="J999" i="5"/>
  <c r="I979" i="5"/>
  <c r="F979" i="5"/>
  <c r="G979" i="5"/>
  <c r="E979" i="5"/>
  <c r="X979" i="5" s="1"/>
  <c r="R979" i="5"/>
  <c r="H979" i="5"/>
  <c r="J963" i="5"/>
  <c r="R951" i="5"/>
  <c r="H951" i="5"/>
  <c r="I951" i="5"/>
  <c r="G951" i="5"/>
  <c r="F951" i="5"/>
  <c r="J951" i="5"/>
  <c r="G943"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R887" i="5"/>
  <c r="H883" i="5"/>
  <c r="J875" i="5"/>
  <c r="E875" i="5"/>
  <c r="X875" i="5" s="1"/>
  <c r="R875" i="5"/>
  <c r="G867" i="5"/>
  <c r="R867" i="5"/>
  <c r="G863" i="5"/>
  <c r="E863" i="5"/>
  <c r="X863" i="5" s="1"/>
  <c r="I863" i="5"/>
  <c r="H863" i="5"/>
  <c r="F863" i="5"/>
  <c r="J863" i="5"/>
  <c r="G851" i="5"/>
  <c r="H851" i="5"/>
  <c r="I851" i="5"/>
  <c r="H847" i="5"/>
  <c r="F839" i="5"/>
  <c r="I831" i="5"/>
  <c r="J823" i="5"/>
  <c r="G815" i="5"/>
  <c r="R807" i="5"/>
  <c r="R803" i="5"/>
  <c r="G803" i="5"/>
  <c r="E803" i="5"/>
  <c r="X803" i="5" s="1"/>
  <c r="F803" i="5"/>
  <c r="H803" i="5"/>
  <c r="I803" i="5"/>
  <c r="G795" i="5"/>
  <c r="J795" i="5"/>
  <c r="I795" i="5"/>
  <c r="G783" i="5"/>
  <c r="G775" i="5"/>
  <c r="R775" i="5"/>
  <c r="E775" i="5"/>
  <c r="X775" i="5" s="1"/>
  <c r="F775" i="5"/>
  <c r="J775" i="5"/>
  <c r="I775" i="5"/>
  <c r="E771" i="5"/>
  <c r="X771" i="5" s="1"/>
  <c r="E767" i="5"/>
  <c r="X767" i="5" s="1"/>
  <c r="H767" i="5"/>
  <c r="G767" i="5"/>
  <c r="J767" i="5"/>
  <c r="F767" i="5"/>
  <c r="J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I703" i="5"/>
  <c r="G703" i="5"/>
  <c r="E703" i="5"/>
  <c r="X703" i="5" s="1"/>
  <c r="F703" i="5"/>
  <c r="H695" i="5"/>
  <c r="F691" i="5"/>
  <c r="H691" i="5"/>
  <c r="E683" i="5"/>
  <c r="X683" i="5" s="1"/>
  <c r="G671" i="5"/>
  <c r="J671" i="5"/>
  <c r="I671" i="5"/>
  <c r="E671" i="5"/>
  <c r="X671" i="5" s="1"/>
  <c r="H671" i="5"/>
  <c r="F671" i="5"/>
  <c r="R671" i="5"/>
  <c r="R667" i="5"/>
  <c r="F663" i="5"/>
  <c r="J663" i="5"/>
  <c r="J651" i="5"/>
  <c r="G647" i="5"/>
  <c r="F643" i="5"/>
  <c r="R643" i="5"/>
  <c r="G643" i="5"/>
  <c r="E639" i="5"/>
  <c r="X639" i="5" s="1"/>
  <c r="R631" i="5"/>
  <c r="F631" i="5"/>
  <c r="I631" i="5"/>
  <c r="E631" i="5"/>
  <c r="X631" i="5" s="1"/>
  <c r="H631" i="5"/>
  <c r="J631" i="5"/>
  <c r="I619" i="5"/>
  <c r="J619" i="5"/>
  <c r="E619" i="5"/>
  <c r="X619" i="5" s="1"/>
  <c r="R619" i="5"/>
  <c r="G619" i="5"/>
  <c r="H619" i="5"/>
  <c r="F619" i="5"/>
  <c r="J611" i="5"/>
  <c r="F607" i="5"/>
  <c r="R607" i="5"/>
  <c r="H607" i="5"/>
  <c r="E607" i="5"/>
  <c r="X607" i="5" s="1"/>
  <c r="H599" i="5"/>
  <c r="E591" i="5"/>
  <c r="X591" i="5" s="1"/>
  <c r="G591" i="5"/>
  <c r="G583" i="5"/>
  <c r="F575" i="5"/>
  <c r="J575" i="5"/>
  <c r="H567" i="5"/>
  <c r="R535" i="5"/>
  <c r="I535" i="5"/>
  <c r="H519" i="5"/>
  <c r="G455" i="5"/>
  <c r="I455" i="5"/>
  <c r="I423" i="5"/>
  <c r="R423" i="5"/>
  <c r="J423" i="5"/>
  <c r="G423" i="5"/>
  <c r="H423" i="5"/>
  <c r="H411" i="5"/>
  <c r="R411" i="5"/>
  <c r="F411" i="5"/>
  <c r="R379" i="5"/>
  <c r="H379" i="5"/>
  <c r="E379" i="5"/>
  <c r="X379" i="5" s="1"/>
  <c r="J379" i="5"/>
  <c r="I379" i="5"/>
  <c r="E355" i="5"/>
  <c r="X355" i="5" s="1"/>
  <c r="F355" i="5"/>
  <c r="G339" i="5"/>
  <c r="R339" i="5"/>
  <c r="I339" i="5"/>
  <c r="R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R29" i="5"/>
  <c r="X21" i="5"/>
  <c r="R13" i="5"/>
  <c r="X5" i="5"/>
  <c r="R5" i="5"/>
  <c r="F1243" i="5"/>
  <c r="I283" i="5"/>
  <c r="E975" i="5"/>
  <c r="X975" i="5" s="1"/>
  <c r="R1367" i="5"/>
  <c r="H967" i="5"/>
  <c r="F267" i="5"/>
  <c r="R907" i="5"/>
  <c r="I927" i="5"/>
  <c r="H535" i="5"/>
  <c r="G711" i="5"/>
  <c r="H775" i="5"/>
  <c r="R735" i="5"/>
  <c r="I607" i="5"/>
  <c r="E85" i="5"/>
  <c r="X85" i="5" s="1"/>
  <c r="G1275" i="5"/>
  <c r="F147" i="5"/>
  <c r="H439" i="5"/>
  <c r="H935" i="5"/>
  <c r="H267" i="5"/>
  <c r="E235" i="5"/>
  <c r="X235" i="5" s="1"/>
  <c r="J471" i="5"/>
  <c r="F139" i="5"/>
  <c r="R963" i="5"/>
  <c r="R1027" i="5"/>
  <c r="J803" i="5"/>
  <c r="G731" i="5"/>
  <c r="J1003" i="5"/>
  <c r="J607" i="5"/>
  <c r="R863" i="5"/>
  <c r="G69" i="5"/>
  <c r="F77" i="5"/>
  <c r="F85" i="5"/>
  <c r="F155" i="5"/>
  <c r="J187" i="5"/>
  <c r="F339" i="5"/>
  <c r="I371" i="5"/>
  <c r="I411" i="5"/>
  <c r="J455" i="5"/>
  <c r="R575" i="5"/>
  <c r="R611" i="5"/>
  <c r="H663" i="5"/>
  <c r="F695" i="5"/>
  <c r="I771" i="5"/>
  <c r="I823" i="5"/>
  <c r="F831" i="5"/>
  <c r="I935" i="5"/>
  <c r="E1331" i="5"/>
  <c r="X1331" i="5" s="1"/>
  <c r="G403" i="5"/>
  <c r="R995" i="5"/>
  <c r="F315" i="5"/>
  <c r="R967" i="5"/>
  <c r="J895" i="5"/>
  <c r="H53" i="5"/>
  <c r="R703" i="5"/>
  <c r="E1007" i="5"/>
  <c r="X1007" i="5" s="1"/>
  <c r="I61" i="5"/>
  <c r="J171" i="5"/>
  <c r="I403" i="5"/>
  <c r="J567" i="5"/>
  <c r="F911" i="5"/>
  <c r="J931" i="5"/>
  <c r="E947" i="5"/>
  <c r="X947" i="5" s="1"/>
  <c r="J1075" i="5"/>
  <c r="G1243" i="5"/>
  <c r="E1315" i="5"/>
  <c r="X1315" i="5" s="1"/>
  <c r="H1367" i="5"/>
  <c r="F379" i="5"/>
  <c r="F851" i="5"/>
  <c r="E53" i="5"/>
  <c r="X53" i="5" s="1"/>
  <c r="F2110" i="5"/>
  <c r="F1110" i="5"/>
  <c r="I1110" i="5"/>
  <c r="F1876" i="5"/>
  <c r="R108" i="5"/>
  <c r="J2318" i="5"/>
  <c r="G1876" i="5"/>
  <c r="R1198" i="5"/>
  <c r="J1196" i="5"/>
  <c r="H2198" i="5"/>
  <c r="R2382" i="5"/>
  <c r="H1876" i="5"/>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R301" i="5"/>
  <c r="J293" i="5"/>
  <c r="H261" i="5"/>
  <c r="G261" i="5"/>
  <c r="G245" i="5"/>
  <c r="H245" i="5"/>
  <c r="G189" i="5"/>
  <c r="E189" i="5"/>
  <c r="X189" i="5" s="1"/>
  <c r="R165" i="5"/>
  <c r="G165" i="5"/>
  <c r="E133" i="5"/>
  <c r="X133" i="5" s="1"/>
  <c r="H133" i="5"/>
  <c r="I125" i="5"/>
  <c r="F125" i="5"/>
  <c r="G101" i="5"/>
  <c r="J101" i="5"/>
  <c r="E71" i="5"/>
  <c r="X71" i="5" s="1"/>
  <c r="H71" i="5"/>
  <c r="G497" i="5"/>
  <c r="F497" i="5"/>
  <c r="E441" i="5"/>
  <c r="X441" i="5" s="1"/>
  <c r="G441" i="5"/>
  <c r="F437" i="5"/>
  <c r="J437" i="5"/>
  <c r="J60" i="5"/>
  <c r="J2234" i="5"/>
  <c r="F2252" i="5"/>
  <c r="I1432" i="5"/>
  <c r="H2424" i="5"/>
  <c r="J2388" i="5"/>
  <c r="E2388" i="5"/>
  <c r="X2388" i="5" s="1"/>
  <c r="I2107" i="5"/>
  <c r="H1879" i="5"/>
  <c r="I1548" i="5"/>
  <c r="E1879" i="5"/>
  <c r="X1879" i="5" s="1"/>
  <c r="R2363" i="5"/>
  <c r="H2123" i="5"/>
  <c r="G1548" i="5"/>
  <c r="R1234" i="5"/>
  <c r="H1070" i="5"/>
  <c r="R277" i="5"/>
  <c r="H165" i="5"/>
  <c r="J539" i="5"/>
  <c r="G389" i="5"/>
  <c r="E87" i="5"/>
  <c r="X87" i="5" s="1"/>
  <c r="I141" i="5"/>
  <c r="J173" i="5"/>
  <c r="H205" i="5"/>
  <c r="I521" i="5"/>
  <c r="H1039" i="5"/>
  <c r="G79" i="5"/>
  <c r="E2407" i="5"/>
  <c r="X2407" i="5" s="1"/>
  <c r="J349" i="5"/>
  <c r="G341" i="5"/>
  <c r="I181" i="5"/>
  <c r="H63" i="5"/>
  <c r="I437" i="5"/>
  <c r="R79" i="5"/>
  <c r="G125" i="5"/>
  <c r="H253" i="5"/>
  <c r="E285" i="5"/>
  <c r="X285" i="5" s="1"/>
  <c r="F365" i="5"/>
  <c r="J443" i="5"/>
  <c r="G475" i="5"/>
  <c r="R1684" i="5"/>
  <c r="H1844" i="5"/>
  <c r="H1296" i="5"/>
  <c r="H1596" i="5"/>
  <c r="E165" i="5"/>
  <c r="X165"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X2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X44" i="5"/>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J924" i="5"/>
  <c r="F924" i="5"/>
  <c r="I924" i="5"/>
  <c r="H924" i="5"/>
  <c r="R924" i="5"/>
  <c r="E924" i="5"/>
  <c r="X924" i="5" s="1"/>
  <c r="G924" i="5"/>
  <c r="E916" i="5"/>
  <c r="X916" i="5" s="1"/>
  <c r="R916" i="5"/>
  <c r="F916" i="5"/>
  <c r="H916" i="5"/>
  <c r="G916" i="5"/>
  <c r="R900" i="5"/>
  <c r="H900" i="5"/>
  <c r="I900" i="5"/>
  <c r="G900" i="5"/>
  <c r="J900" i="5"/>
  <c r="H884" i="5"/>
  <c r="G884" i="5"/>
  <c r="R884" i="5"/>
  <c r="J884" i="5"/>
  <c r="I884" i="5"/>
  <c r="F884" i="5"/>
  <c r="G876" i="5"/>
  <c r="J876" i="5"/>
  <c r="I876" i="5"/>
  <c r="F876" i="5"/>
  <c r="R876"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F564" i="5"/>
  <c r="I564" i="5"/>
  <c r="E564" i="5"/>
  <c r="X564" i="5" s="1"/>
  <c r="R564" i="5"/>
  <c r="I507" i="5"/>
  <c r="J507" i="5"/>
  <c r="R427" i="5"/>
  <c r="J427" i="5"/>
  <c r="H427" i="5"/>
  <c r="J413" i="5"/>
  <c r="R413" i="5"/>
  <c r="E413" i="5"/>
  <c r="X413" i="5" s="1"/>
  <c r="F325" i="5"/>
  <c r="F245" i="5"/>
  <c r="J245" i="5"/>
  <c r="F221" i="5"/>
  <c r="H221" i="5"/>
  <c r="I149" i="5"/>
  <c r="G149" i="5"/>
  <c r="I509" i="5"/>
  <c r="J509" i="5"/>
  <c r="H469" i="5"/>
  <c r="G253" i="5"/>
  <c r="I173" i="5"/>
  <c r="E237" i="5"/>
  <c r="X237" i="5" s="1"/>
  <c r="E125" i="5"/>
  <c r="X125" i="5" s="1"/>
  <c r="R507" i="5"/>
  <c r="R405" i="5"/>
  <c r="J63" i="5"/>
  <c r="R509" i="5"/>
  <c r="E341" i="5"/>
  <c r="X341" i="5" s="1"/>
  <c r="H425" i="5"/>
  <c r="G445" i="5"/>
  <c r="F441" i="5"/>
  <c r="H213" i="5"/>
  <c r="J441" i="5"/>
  <c r="F181" i="5"/>
  <c r="E325" i="5"/>
  <c r="X325" i="5" s="1"/>
  <c r="E197" i="5"/>
  <c r="X197" i="5" s="1"/>
  <c r="X7" i="5"/>
  <c r="R31" i="5"/>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H117" i="5"/>
  <c r="R357" i="5"/>
  <c r="I357" i="5"/>
  <c r="R481" i="5"/>
  <c r="R389" i="5"/>
  <c r="I301" i="5"/>
  <c r="J221" i="5"/>
  <c r="E245" i="5"/>
  <c r="X245" i="5" s="1"/>
  <c r="I197" i="5"/>
  <c r="J71" i="5"/>
  <c r="F79" i="5"/>
  <c r="I79" i="5"/>
  <c r="I101" i="5"/>
  <c r="I117" i="5"/>
  <c r="J125" i="5"/>
  <c r="R125" i="5"/>
  <c r="G133" i="5"/>
  <c r="F189" i="5"/>
  <c r="F253" i="5"/>
  <c r="E261" i="5"/>
  <c r="X261" i="5" s="1"/>
  <c r="F285" i="5"/>
  <c r="I309" i="5"/>
  <c r="E349" i="5"/>
  <c r="X349" i="5" s="1"/>
  <c r="I365" i="5"/>
  <c r="R397" i="5"/>
  <c r="G397" i="5"/>
  <c r="I443" i="5"/>
  <c r="H443" i="5"/>
  <c r="J459" i="5"/>
  <c r="G459" i="5"/>
  <c r="J475" i="5"/>
  <c r="F539" i="5"/>
  <c r="H1684" i="5"/>
  <c r="F1916" i="5"/>
  <c r="G1900" i="5"/>
  <c r="F1052" i="5"/>
  <c r="G1692" i="5"/>
  <c r="E1900" i="5"/>
  <c r="X1900" i="5" s="1"/>
  <c r="G1296" i="5"/>
  <c r="G1444" i="5"/>
  <c r="I1524" i="5"/>
  <c r="I1532" i="5"/>
  <c r="H1692" i="5"/>
  <c r="J1180" i="5"/>
  <c r="E1336" i="5"/>
  <c r="X1336" i="5" s="1"/>
  <c r="I349" i="5"/>
  <c r="J425" i="5"/>
  <c r="J213" i="5"/>
  <c r="H197" i="5"/>
  <c r="E101" i="5"/>
  <c r="X101" i="5" s="1"/>
  <c r="G181" i="5"/>
  <c r="H269" i="5"/>
  <c r="E365" i="5"/>
  <c r="X365" i="5" s="1"/>
  <c r="G457" i="5"/>
  <c r="H545" i="5"/>
  <c r="G1064" i="5"/>
  <c r="H748" i="5"/>
  <c r="E1128" i="5"/>
  <c r="X1128" i="5" s="1"/>
  <c r="R996"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I1000" i="5"/>
  <c r="G1000" i="5"/>
  <c r="E1000" i="5"/>
  <c r="X1000" i="5" s="1"/>
  <c r="H1000" i="5"/>
  <c r="F1000" i="5"/>
  <c r="R1000" i="5"/>
  <c r="R984" i="5"/>
  <c r="E984" i="5"/>
  <c r="X984" i="5" s="1"/>
  <c r="J984" i="5"/>
  <c r="H984" i="5"/>
  <c r="F984" i="5"/>
  <c r="H964" i="5"/>
  <c r="F964" i="5"/>
  <c r="E956" i="5"/>
  <c r="X956" i="5" s="1"/>
  <c r="H956" i="5"/>
  <c r="F956" i="5"/>
  <c r="J956" i="5"/>
  <c r="R952" i="5"/>
  <c r="F952" i="5"/>
  <c r="G952" i="5"/>
  <c r="J952" i="5"/>
  <c r="I936" i="5"/>
  <c r="F936" i="5"/>
  <c r="H936" i="5"/>
  <c r="G936" i="5"/>
  <c r="J936" i="5"/>
  <c r="E936" i="5"/>
  <c r="X936" i="5" s="1"/>
  <c r="I920" i="5"/>
  <c r="F920" i="5"/>
  <c r="H920" i="5"/>
  <c r="J904" i="5"/>
  <c r="R904" i="5"/>
  <c r="F904" i="5"/>
  <c r="I904" i="5"/>
  <c r="H904" i="5"/>
  <c r="H896" i="5"/>
  <c r="G896" i="5"/>
  <c r="J896" i="5"/>
  <c r="R896" i="5"/>
  <c r="I896" i="5"/>
  <c r="F896" i="5"/>
  <c r="G880" i="5"/>
  <c r="F880" i="5"/>
  <c r="I880" i="5"/>
  <c r="H880" i="5"/>
  <c r="J880" i="5"/>
  <c r="E880" i="5"/>
  <c r="X880" i="5" s="1"/>
  <c r="H872" i="5"/>
  <c r="E872" i="5"/>
  <c r="X872" i="5" s="1"/>
  <c r="J872" i="5"/>
  <c r="G872" i="5"/>
  <c r="I872" i="5"/>
  <c r="R872" i="5"/>
  <c r="E860" i="5"/>
  <c r="X860" i="5" s="1"/>
  <c r="H856" i="5"/>
  <c r="F856" i="5"/>
  <c r="J856" i="5"/>
  <c r="E856" i="5"/>
  <c r="X856" i="5" s="1"/>
  <c r="I856" i="5"/>
  <c r="G856" i="5"/>
  <c r="E848" i="5"/>
  <c r="X848" i="5" s="1"/>
  <c r="I840" i="5"/>
  <c r="G840" i="5"/>
  <c r="F840" i="5"/>
  <c r="R840" i="5"/>
  <c r="J840" i="5"/>
  <c r="E840" i="5"/>
  <c r="X840" i="5" s="1"/>
  <c r="H840" i="5"/>
  <c r="H832" i="5"/>
  <c r="H824" i="5"/>
  <c r="G824" i="5"/>
  <c r="J824" i="5"/>
  <c r="E824" i="5"/>
  <c r="X824" i="5" s="1"/>
  <c r="R820" i="5"/>
  <c r="I820" i="5"/>
  <c r="H820" i="5"/>
  <c r="J820" i="5"/>
  <c r="J804" i="5"/>
  <c r="F804" i="5"/>
  <c r="I804" i="5"/>
  <c r="E804" i="5"/>
  <c r="X804" i="5" s="1"/>
  <c r="H804" i="5"/>
  <c r="G788" i="5"/>
  <c r="E780" i="5"/>
  <c r="X780" i="5" s="1"/>
  <c r="J780" i="5"/>
  <c r="I780" i="5"/>
  <c r="G780" i="5"/>
  <c r="H772" i="5"/>
  <c r="G772" i="5"/>
  <c r="J772" i="5"/>
  <c r="F772" i="5"/>
  <c r="I772" i="5"/>
  <c r="R772" i="5"/>
  <c r="E768" i="5"/>
  <c r="X768" i="5" s="1"/>
  <c r="G768" i="5"/>
  <c r="H768" i="5"/>
  <c r="F768" i="5"/>
  <c r="R768" i="5"/>
  <c r="R752" i="5"/>
  <c r="J752" i="5"/>
  <c r="E752" i="5"/>
  <c r="X752" i="5" s="1"/>
  <c r="I752" i="5"/>
  <c r="E736" i="5"/>
  <c r="X736" i="5" s="1"/>
  <c r="J736" i="5"/>
  <c r="F736" i="5"/>
  <c r="R736" i="5"/>
  <c r="G736" i="5"/>
  <c r="I736" i="5"/>
  <c r="F708" i="5"/>
  <c r="E708" i="5"/>
  <c r="X708" i="5" s="1"/>
  <c r="R708" i="5"/>
  <c r="I708" i="5"/>
  <c r="J708" i="5"/>
  <c r="R688" i="5"/>
  <c r="J688" i="5"/>
  <c r="E688" i="5"/>
  <c r="X688" i="5" s="1"/>
  <c r="H688" i="5"/>
  <c r="G688" i="5"/>
  <c r="H680" i="5"/>
  <c r="R672" i="5"/>
  <c r="H672" i="5"/>
  <c r="I672" i="5"/>
  <c r="E664" i="5"/>
  <c r="X664" i="5" s="1"/>
  <c r="J664" i="5"/>
  <c r="R664" i="5"/>
  <c r="F660" i="5"/>
  <c r="J652" i="5"/>
  <c r="R652" i="5"/>
  <c r="G652" i="5"/>
  <c r="H652" i="5"/>
  <c r="I652" i="5"/>
  <c r="E652" i="5"/>
  <c r="X652" i="5" s="1"/>
  <c r="I644" i="5"/>
  <c r="I640" i="5"/>
  <c r="G632" i="5"/>
  <c r="F632" i="5"/>
  <c r="E632" i="5"/>
  <c r="X632" i="5" s="1"/>
  <c r="R632" i="5"/>
  <c r="J632" i="5"/>
  <c r="I632" i="5"/>
  <c r="G624" i="5"/>
  <c r="H616" i="5"/>
  <c r="I608" i="5"/>
  <c r="J608" i="5"/>
  <c r="H608" i="5"/>
  <c r="F608" i="5"/>
  <c r="G608" i="5"/>
  <c r="E592" i="5"/>
  <c r="X592" i="5" s="1"/>
  <c r="G592" i="5"/>
  <c r="I592" i="5"/>
  <c r="J592" i="5"/>
  <c r="E584" i="5"/>
  <c r="X584" i="5" s="1"/>
  <c r="I576" i="5"/>
  <c r="H576" i="5"/>
  <c r="F576" i="5"/>
  <c r="E576" i="5"/>
  <c r="X576" i="5" s="1"/>
  <c r="R576" i="5"/>
  <c r="I568" i="5"/>
  <c r="H555" i="5"/>
  <c r="I555" i="5"/>
  <c r="R555" i="5"/>
  <c r="J555" i="5"/>
  <c r="G373" i="5"/>
  <c r="H341" i="5"/>
  <c r="R341" i="5"/>
  <c r="F157" i="5"/>
  <c r="J157" i="5"/>
  <c r="G157" i="5"/>
  <c r="H157" i="5"/>
  <c r="F94" i="5"/>
  <c r="E94" i="5"/>
  <c r="X94" i="5" s="1"/>
  <c r="R94" i="5"/>
  <c r="G94" i="5"/>
  <c r="J94" i="5"/>
  <c r="G63" i="5"/>
  <c r="R63" i="5"/>
  <c r="E557" i="5"/>
  <c r="X557" i="5" s="1"/>
  <c r="G557" i="5"/>
  <c r="H441" i="5"/>
  <c r="R441" i="5"/>
  <c r="H429" i="5"/>
  <c r="E507" i="5"/>
  <c r="X507" i="5" s="1"/>
  <c r="J261" i="5"/>
  <c r="I505" i="5"/>
  <c r="E229" i="5"/>
  <c r="X229" i="5" s="1"/>
  <c r="R349" i="5"/>
  <c r="F381" i="5"/>
  <c r="E555" i="5"/>
  <c r="X555" i="5" s="1"/>
  <c r="J523" i="5"/>
  <c r="R557" i="5"/>
  <c r="I497" i="5"/>
  <c r="I427" i="5"/>
  <c r="G221" i="5"/>
  <c r="R457" i="5"/>
  <c r="R293" i="5"/>
  <c r="E157" i="5"/>
  <c r="X157" i="5" s="1"/>
  <c r="E55" i="5"/>
  <c r="X55" i="5" s="1"/>
  <c r="R55" i="5"/>
  <c r="G109" i="5"/>
  <c r="F109" i="5"/>
  <c r="R141" i="5"/>
  <c r="R173" i="5"/>
  <c r="G205" i="5"/>
  <c r="F229" i="5"/>
  <c r="F277" i="5"/>
  <c r="R317" i="5"/>
  <c r="J317" i="5"/>
  <c r="F405" i="5"/>
  <c r="G491" i="5"/>
  <c r="H507" i="5"/>
  <c r="G521" i="5"/>
  <c r="E533" i="5"/>
  <c r="X533" i="5" s="1"/>
  <c r="E473" i="5"/>
  <c r="X473" i="5" s="1"/>
  <c r="E425" i="5"/>
  <c r="X425" i="5" s="1"/>
  <c r="F63" i="5"/>
  <c r="H509" i="5"/>
  <c r="R213" i="5"/>
  <c r="F457" i="5"/>
  <c r="H437" i="5"/>
  <c r="I221" i="5"/>
  <c r="R181" i="5"/>
  <c r="G523" i="5"/>
  <c r="F197" i="5"/>
  <c r="R71" i="5"/>
  <c r="R101" i="5"/>
  <c r="H125" i="5"/>
  <c r="J133" i="5"/>
  <c r="I189" i="5"/>
  <c r="J189" i="5"/>
  <c r="R253" i="5"/>
  <c r="I285" i="5"/>
  <c r="I341" i="5"/>
  <c r="J365" i="5"/>
  <c r="H373" i="5"/>
  <c r="R443" i="5"/>
  <c r="I459" i="5"/>
  <c r="R461" i="5"/>
  <c r="I475" i="5"/>
  <c r="G539" i="5"/>
  <c r="E1956" i="5"/>
  <c r="X1956" i="5" s="1"/>
  <c r="I1956" i="5"/>
  <c r="E1052" i="5"/>
  <c r="X1052" i="5" s="1"/>
  <c r="I1556" i="5"/>
  <c r="E1684" i="5"/>
  <c r="X1684" i="5" s="1"/>
  <c r="J1900" i="5"/>
  <c r="R1916" i="5"/>
  <c r="R1956" i="5"/>
  <c r="F1444" i="5"/>
  <c r="F1532" i="5"/>
  <c r="F1692" i="5"/>
  <c r="J285" i="5"/>
  <c r="R437" i="5"/>
  <c r="J457" i="5"/>
  <c r="G509" i="5"/>
  <c r="H325" i="5"/>
  <c r="G1248" i="5"/>
  <c r="H181" i="5"/>
  <c r="G213" i="5"/>
  <c r="I245" i="5"/>
  <c r="I441" i="5"/>
  <c r="H457" i="5"/>
  <c r="G481" i="5"/>
  <c r="R1064" i="5"/>
  <c r="R1180" i="5"/>
  <c r="G1336" i="5"/>
  <c r="F960" i="5"/>
  <c r="G820" i="5"/>
  <c r="E920" i="5"/>
  <c r="X920" i="5" s="1"/>
  <c r="F776" i="5"/>
  <c r="R800" i="5"/>
  <c r="I664" i="5"/>
  <c r="I684" i="5"/>
  <c r="J768" i="5"/>
  <c r="E836" i="5"/>
  <c r="X836" i="5" s="1"/>
  <c r="H632" i="5"/>
  <c r="I732" i="5"/>
  <c r="J672" i="5"/>
  <c r="J1000" i="5"/>
  <c r="F1004" i="5"/>
  <c r="H752" i="5"/>
  <c r="H708" i="5"/>
  <c r="I860" i="5"/>
  <c r="I523" i="5"/>
  <c r="R964" i="5"/>
  <c r="I1016" i="5"/>
  <c r="R804" i="5"/>
  <c r="H664" i="5"/>
  <c r="H94" i="5"/>
  <c r="G564" i="5"/>
  <c r="E572" i="5"/>
  <c r="X572" i="5" s="1"/>
  <c r="J580" i="5"/>
  <c r="H592" i="5"/>
  <c r="H600" i="5"/>
  <c r="G612" i="5"/>
  <c r="F628" i="5"/>
  <c r="F648" i="5"/>
  <c r="E660" i="5"/>
  <c r="X660" i="5" s="1"/>
  <c r="E672" i="5"/>
  <c r="X672" i="5" s="1"/>
  <c r="F688" i="5"/>
  <c r="G732" i="5"/>
  <c r="E748" i="5"/>
  <c r="X748" i="5" s="1"/>
  <c r="I756" i="5"/>
  <c r="E772" i="5"/>
  <c r="X772" i="5" s="1"/>
  <c r="H784" i="5"/>
  <c r="I792" i="5"/>
  <c r="I808" i="5"/>
  <c r="E820" i="5"/>
  <c r="X820" i="5" s="1"/>
  <c r="G836" i="5"/>
  <c r="R880" i="5"/>
  <c r="F912" i="5"/>
  <c r="R944" i="5"/>
  <c r="I956"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J1776" i="5"/>
  <c r="H1776" i="5"/>
  <c r="F1776" i="5"/>
  <c r="R1776" i="5"/>
  <c r="E1764" i="5"/>
  <c r="X1764" i="5" s="1"/>
  <c r="F1764" i="5"/>
  <c r="R1764"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G1564"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R12" i="5"/>
  <c r="R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G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F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X17" i="5"/>
  <c r="F1565" i="5"/>
  <c r="G1825" i="5"/>
  <c r="H1825" i="5"/>
  <c r="R1557" i="5"/>
  <c r="J1825" i="5"/>
  <c r="F2245" i="5"/>
  <c r="R1469" i="5"/>
  <c r="F303" i="5"/>
  <c r="F1653" i="5"/>
  <c r="F1989" i="5"/>
  <c r="R949" i="5"/>
  <c r="F701" i="5"/>
  <c r="R2441" i="5"/>
  <c r="R2353" i="5"/>
  <c r="E1761" i="5"/>
  <c r="X1761" i="5" s="1"/>
  <c r="J965" i="5"/>
  <c r="I399" i="5"/>
  <c r="I319" i="5"/>
  <c r="H593" i="5"/>
  <c r="G1565" i="5"/>
  <c r="G127" i="5"/>
  <c r="I143" i="5"/>
  <c r="E159" i="5"/>
  <c r="X159" i="5" s="1"/>
  <c r="H303" i="5"/>
  <c r="I375" i="5"/>
  <c r="H605" i="5"/>
  <c r="G717" i="5"/>
  <c r="I785" i="5"/>
  <c r="H949" i="5"/>
  <c r="I1121" i="5"/>
  <c r="E1245" i="5"/>
  <c r="X1245" i="5" s="1"/>
  <c r="R2101" i="5"/>
  <c r="J2317" i="5"/>
  <c r="E2353" i="5"/>
  <c r="X2353" i="5" s="1"/>
  <c r="F319" i="5"/>
  <c r="H1413"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69" i="5"/>
  <c r="E2169" i="5"/>
  <c r="X2169" i="5" s="1"/>
  <c r="I2169" i="5"/>
  <c r="R2169" i="5"/>
  <c r="H2169" i="5"/>
  <c r="G2169" i="5"/>
  <c r="R2153" i="5"/>
  <c r="J2153" i="5"/>
  <c r="F2153"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G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R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R25" i="5"/>
  <c r="X9" i="5"/>
  <c r="R9" i="5"/>
  <c r="G1473" i="5"/>
  <c r="F1105" i="5"/>
  <c r="H2433" i="5"/>
  <c r="I1637" i="5"/>
  <c r="I127" i="5"/>
  <c r="H1173" i="5"/>
  <c r="E1377" i="5"/>
  <c r="X1377" i="5" s="1"/>
  <c r="E183" i="5"/>
  <c r="X183" i="5" s="1"/>
  <c r="F657" i="5"/>
  <c r="F399" i="5"/>
  <c r="H1573" i="5"/>
  <c r="R2257" i="5"/>
  <c r="J937" i="5"/>
  <c r="G1445" i="5"/>
  <c r="X25" i="5"/>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R19" i="5"/>
  <c r="F206" i="5"/>
  <c r="J206" i="5"/>
  <c r="R467" i="5"/>
  <c r="J233" i="5"/>
  <c r="G1424" i="5"/>
  <c r="F1392" i="5"/>
  <c r="F1360" i="5"/>
  <c r="J1351" i="5"/>
  <c r="I2274" i="5"/>
  <c r="R1260" i="5"/>
  <c r="J1223" i="5"/>
  <c r="J1630" i="5"/>
  <c r="H1160" i="5"/>
  <c r="E1374" i="5"/>
  <c r="X1374" i="5" s="1"/>
  <c r="I161" i="5"/>
  <c r="H121" i="5"/>
  <c r="G105" i="5"/>
  <c r="R51" i="5"/>
  <c r="X43" i="5"/>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X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X19" i="5"/>
  <c r="J51" i="5"/>
  <c r="G59" i="5"/>
  <c r="H91" i="5"/>
  <c r="R97" i="5"/>
  <c r="R121" i="5"/>
  <c r="G121" i="5"/>
  <c r="R137" i="5"/>
  <c r="H137" i="5"/>
  <c r="F145" i="5"/>
  <c r="H161" i="5"/>
  <c r="G177" i="5"/>
  <c r="F177" i="5"/>
  <c r="G209" i="5"/>
  <c r="E225" i="5"/>
  <c r="X225" i="5" s="1"/>
  <c r="R273" i="5"/>
  <c r="I289" i="5"/>
  <c r="H313" i="5"/>
  <c r="I409" i="5"/>
  <c r="F409" i="5"/>
  <c r="F451" i="5"/>
  <c r="H499" i="5"/>
  <c r="I38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X35" i="5"/>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R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X46" i="5"/>
  <c r="R42" i="5"/>
  <c r="R38" i="5"/>
  <c r="X38" i="5"/>
  <c r="X34" i="5"/>
  <c r="R32" i="5"/>
  <c r="X32" i="5"/>
  <c r="X30" i="5"/>
  <c r="R30" i="5"/>
  <c r="R24" i="5"/>
  <c r="R22" i="5"/>
  <c r="X22" i="5"/>
  <c r="X16" i="5"/>
  <c r="R16" i="5"/>
  <c r="R14" i="5"/>
  <c r="X14" i="5"/>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X42"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G805" i="5"/>
  <c r="H713" i="5"/>
  <c r="E713" i="5"/>
  <c r="X713" i="5" s="1"/>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J2257" i="5"/>
  <c r="I2257" i="5"/>
  <c r="H2257" i="5"/>
  <c r="F2257"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X41" i="5"/>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280" i="5"/>
  <c r="G2276" i="5"/>
  <c r="G2216" i="5"/>
  <c r="G2200" i="5"/>
  <c r="I2200" i="5"/>
  <c r="E2200" i="5"/>
  <c r="X2200" i="5" s="1"/>
  <c r="J2200" i="5"/>
  <c r="R2180" i="5"/>
  <c r="F2144" i="5"/>
  <c r="E2144" i="5"/>
  <c r="X2144" i="5" s="1"/>
  <c r="H2144" i="5"/>
  <c r="G2140" i="5"/>
  <c r="H2136" i="5"/>
  <c r="J2136" i="5"/>
  <c r="I2136" i="5"/>
  <c r="R2112" i="5"/>
  <c r="H2112" i="5"/>
  <c r="R2108" i="5"/>
  <c r="F2108" i="5"/>
  <c r="G2084" i="5"/>
  <c r="G2080" i="5"/>
  <c r="G2068" i="5"/>
  <c r="G2048" i="5"/>
  <c r="G2044" i="5"/>
  <c r="I2032" i="5"/>
  <c r="F2032" i="5"/>
  <c r="J2032" i="5"/>
  <c r="G2028"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R40" i="5"/>
  <c r="X40" i="5"/>
  <c r="X26" i="5"/>
  <c r="R26" i="5"/>
  <c r="E1071" i="5"/>
  <c r="X1071" i="5" s="1"/>
  <c r="F1279" i="5"/>
  <c r="E1987" i="5"/>
  <c r="X1987" i="5" s="1"/>
  <c r="I1668" i="5"/>
  <c r="R1517" i="5"/>
  <c r="E1718" i="5"/>
  <c r="X1718" i="5" s="1"/>
  <c r="G1046"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81" i="5"/>
  <c r="AB1770" i="5"/>
  <c r="AB1802" i="5"/>
  <c r="AB1764" i="5"/>
  <c r="I2188" i="5"/>
  <c r="E2046" i="5"/>
  <c r="X2046" i="5" s="1"/>
  <c r="G2334"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T44"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37" i="5"/>
  <c r="T37" i="5"/>
  <c r="T35" i="5"/>
  <c r="T27" i="5"/>
  <c r="S33" i="5"/>
  <c r="T24" i="5"/>
  <c r="T25" i="5"/>
  <c r="S32" i="5"/>
  <c r="S5" i="5"/>
  <c r="T28" i="5"/>
  <c r="S42" i="5"/>
  <c r="S23" i="5"/>
  <c r="T26" i="5"/>
  <c r="S44" i="5"/>
  <c r="S17" i="5"/>
  <c r="T18" i="5"/>
  <c r="S35" i="5"/>
  <c r="T11" i="5"/>
  <c r="S29" i="5"/>
  <c r="T10" i="5"/>
  <c r="T6" i="5"/>
  <c r="S47" i="5"/>
  <c r="T22" i="5"/>
  <c r="S25" i="5"/>
  <c r="T12" i="5"/>
  <c r="T36" i="5"/>
  <c r="S14" i="5"/>
  <c r="T38" i="5"/>
  <c r="S16" i="5"/>
  <c r="T45" i="5"/>
  <c r="T41" i="5"/>
  <c r="S26" i="5"/>
  <c r="S7" i="5"/>
  <c r="T15" i="5"/>
  <c r="S28" i="5"/>
  <c r="T32" i="5"/>
  <c r="S38" i="5"/>
  <c r="S19" i="5"/>
  <c r="S40" i="5"/>
  <c r="S13" i="5"/>
  <c r="T40" i="5"/>
  <c r="T7" i="5"/>
  <c r="S31" i="5"/>
  <c r="S36" i="5"/>
  <c r="S9" i="5"/>
  <c r="T43" i="5"/>
  <c r="T13" i="5"/>
  <c r="S43" i="5"/>
  <c r="S24" i="5"/>
  <c r="T20" i="5"/>
  <c r="T16" i="5"/>
  <c r="S15" i="5"/>
  <c r="S20" i="5"/>
  <c r="T8" i="5"/>
  <c r="S46" i="5"/>
  <c r="S27" i="5"/>
  <c r="T39" i="5"/>
  <c r="S39" i="5"/>
  <c r="T31" i="5"/>
  <c r="S6" i="5"/>
  <c r="T30" i="5"/>
  <c r="S8" i="5"/>
  <c r="T21" i="5"/>
  <c r="S18" i="5"/>
  <c r="T42" i="5"/>
  <c r="S30" i="5"/>
  <c r="S11" i="5"/>
  <c r="T47" i="5"/>
  <c r="S41" i="5"/>
  <c r="T9" i="5"/>
  <c r="T5" i="5"/>
  <c r="S10" i="5"/>
  <c r="T34" i="5"/>
  <c r="T29" i="5"/>
  <c r="S12" i="5"/>
  <c r="T33" i="5"/>
  <c r="S22" i="5"/>
  <c r="T46" i="5"/>
  <c r="S34" i="5"/>
  <c r="T14" i="5"/>
  <c r="S21" i="5"/>
  <c r="T23" i="5"/>
  <c r="T19" i="5"/>
  <c r="S45" i="5"/>
  <c r="T17" i="5"/>
  <c r="C4" i="6" l="1"/>
  <c r="J568" i="5"/>
  <c r="H568" i="5"/>
  <c r="E568" i="5"/>
  <c r="X568" i="5" s="1"/>
  <c r="F568" i="5"/>
  <c r="F640" i="5"/>
  <c r="E640" i="5"/>
  <c r="X640" i="5" s="1"/>
  <c r="J640" i="5"/>
  <c r="H1564" i="5"/>
  <c r="E1564" i="5"/>
  <c r="X1564" i="5" s="1"/>
  <c r="I429" i="5"/>
  <c r="J429" i="5"/>
  <c r="G1940" i="5"/>
  <c r="G1212" i="5"/>
  <c r="H1868" i="5"/>
  <c r="F1868" i="5"/>
  <c r="R1696" i="5"/>
  <c r="I561" i="5"/>
  <c r="R2076" i="5"/>
  <c r="F2180" i="5"/>
  <c r="F1193" i="5"/>
  <c r="I2038" i="5"/>
  <c r="J2452" i="5"/>
  <c r="J1449" i="5"/>
  <c r="I777" i="5"/>
  <c r="I1633" i="5"/>
  <c r="I1729" i="5"/>
  <c r="R2097" i="5"/>
  <c r="E1137" i="5"/>
  <c r="X1137" i="5" s="1"/>
  <c r="I1853" i="5"/>
  <c r="I2217" i="5"/>
  <c r="F2452" i="5"/>
  <c r="G1308" i="5"/>
  <c r="G1696" i="5"/>
  <c r="F1752" i="5"/>
  <c r="E2452" i="5"/>
  <c r="X2452" i="5" s="1"/>
  <c r="F928" i="5"/>
  <c r="G720" i="5"/>
  <c r="R568" i="5"/>
  <c r="G888" i="5"/>
  <c r="G928" i="5"/>
  <c r="F1564" i="5"/>
  <c r="R640" i="5"/>
  <c r="J676" i="5"/>
  <c r="E2038" i="5"/>
  <c r="X2038" i="5" s="1"/>
  <c r="H2038" i="5"/>
  <c r="G595" i="5"/>
  <c r="J595" i="5"/>
  <c r="H595" i="5"/>
  <c r="G615" i="5"/>
  <c r="I615" i="5"/>
  <c r="J743" i="5"/>
  <c r="F743" i="5"/>
  <c r="G899" i="5"/>
  <c r="F899" i="5"/>
  <c r="E955" i="5"/>
  <c r="X955" i="5" s="1"/>
  <c r="F955" i="5"/>
  <c r="J955" i="5"/>
  <c r="G1007" i="5"/>
  <c r="J1007" i="5"/>
  <c r="F1395" i="5"/>
  <c r="E1395" i="5"/>
  <c r="X1395" i="5" s="1"/>
  <c r="H1859" i="5"/>
  <c r="I1859" i="5"/>
  <c r="H2291" i="5"/>
  <c r="I2291" i="5"/>
  <c r="F237" i="5"/>
  <c r="J237" i="5"/>
  <c r="G237" i="5"/>
  <c r="I237" i="5"/>
  <c r="H237" i="5"/>
  <c r="I253" i="5"/>
  <c r="E253" i="5"/>
  <c r="X253" i="5" s="1"/>
  <c r="J253" i="5"/>
  <c r="F269" i="5"/>
  <c r="G269" i="5"/>
  <c r="E269" i="5"/>
  <c r="X269" i="5" s="1"/>
  <c r="F293" i="5"/>
  <c r="H293" i="5"/>
  <c r="I293" i="5"/>
  <c r="E301" i="5"/>
  <c r="X301" i="5" s="1"/>
  <c r="J301" i="5"/>
  <c r="F301" i="5"/>
  <c r="F309" i="5"/>
  <c r="J309" i="5"/>
  <c r="E309" i="5"/>
  <c r="X309" i="5" s="1"/>
  <c r="G315" i="5"/>
  <c r="J315" i="5"/>
  <c r="E315" i="5"/>
  <c r="X315" i="5" s="1"/>
  <c r="H315" i="5"/>
  <c r="I315" i="5"/>
  <c r="R325" i="5"/>
  <c r="J325" i="5"/>
  <c r="I325" i="5"/>
  <c r="E333" i="5"/>
  <c r="X333" i="5" s="1"/>
  <c r="R333" i="5"/>
  <c r="G333" i="5"/>
  <c r="J333" i="5"/>
  <c r="J355" i="5"/>
  <c r="G355" i="5"/>
  <c r="H355" i="5"/>
  <c r="I355" i="5"/>
  <c r="R355" i="5"/>
  <c r="R373" i="5"/>
  <c r="E373" i="5"/>
  <c r="X373" i="5" s="1"/>
  <c r="I373" i="5"/>
  <c r="G381" i="5"/>
  <c r="I381" i="5"/>
  <c r="J381" i="5"/>
  <c r="H381" i="5"/>
  <c r="J600" i="5"/>
  <c r="F600" i="5"/>
  <c r="E740" i="5"/>
  <c r="X740" i="5" s="1"/>
  <c r="R740" i="5"/>
  <c r="F812" i="5"/>
  <c r="H812" i="5"/>
  <c r="F944" i="5"/>
  <c r="E944" i="5"/>
  <c r="X944" i="5" s="1"/>
  <c r="E1008" i="5"/>
  <c r="X1008" i="5" s="1"/>
  <c r="H1008" i="5"/>
  <c r="I2180" i="5"/>
  <c r="E2180" i="5"/>
  <c r="X2180" i="5" s="1"/>
  <c r="E2328" i="5"/>
  <c r="X2328" i="5" s="1"/>
  <c r="G2328" i="5"/>
  <c r="H387" i="5"/>
  <c r="E387" i="5"/>
  <c r="X387" i="5" s="1"/>
  <c r="H2076" i="5"/>
  <c r="R1868" i="5"/>
  <c r="I1868" i="5"/>
  <c r="E1668" i="5"/>
  <c r="X1668" i="5" s="1"/>
  <c r="E1868" i="5"/>
  <c r="X1868" i="5" s="1"/>
  <c r="J2004" i="5"/>
  <c r="I2076" i="5"/>
  <c r="H2180" i="5"/>
  <c r="J2328" i="5"/>
  <c r="F1449" i="5"/>
  <c r="J2469" i="5"/>
  <c r="J2361" i="5"/>
  <c r="R2033" i="5"/>
  <c r="H2361" i="5"/>
  <c r="R2038" i="5"/>
  <c r="G2452" i="5"/>
  <c r="R921" i="5"/>
  <c r="H1545" i="5"/>
  <c r="J981" i="5"/>
  <c r="R2305" i="5"/>
  <c r="F1308" i="5"/>
  <c r="J1564" i="5"/>
  <c r="R2328" i="5"/>
  <c r="E616" i="5"/>
  <c r="X616" i="5" s="1"/>
  <c r="E692" i="5"/>
  <c r="X692" i="5" s="1"/>
  <c r="E1308" i="5"/>
  <c r="X1308" i="5" s="1"/>
  <c r="E417" i="5"/>
  <c r="X417" i="5" s="1"/>
  <c r="I600" i="5"/>
  <c r="G812" i="5"/>
  <c r="E888" i="5"/>
  <c r="X888" i="5" s="1"/>
  <c r="J1940" i="5"/>
  <c r="J692" i="5"/>
  <c r="I908" i="5"/>
  <c r="F988" i="5"/>
  <c r="R259" i="5"/>
  <c r="X13" i="5"/>
  <c r="R21" i="5"/>
  <c r="X29" i="5"/>
  <c r="R39" i="5"/>
  <c r="X39" i="5"/>
  <c r="X47" i="5"/>
  <c r="R47" i="5"/>
  <c r="R584" i="5"/>
  <c r="F584" i="5"/>
  <c r="G584" i="5"/>
  <c r="J584" i="5"/>
  <c r="J616" i="5"/>
  <c r="F616" i="5"/>
  <c r="J656" i="5"/>
  <c r="R656" i="5"/>
  <c r="H720" i="5"/>
  <c r="J720" i="5"/>
  <c r="R760" i="5"/>
  <c r="E760" i="5"/>
  <c r="X760" i="5" s="1"/>
  <c r="G832" i="5"/>
  <c r="F832" i="5"/>
  <c r="J832" i="5"/>
  <c r="G860" i="5"/>
  <c r="H860" i="5"/>
  <c r="J928" i="5"/>
  <c r="I928" i="5"/>
  <c r="G1448" i="5"/>
  <c r="H1448" i="5"/>
  <c r="H2292" i="5"/>
  <c r="I2292" i="5"/>
  <c r="J1868" i="5"/>
  <c r="G2361" i="5"/>
  <c r="R1668" i="5"/>
  <c r="H1668" i="5"/>
  <c r="F2328" i="5"/>
  <c r="J2253" i="5"/>
  <c r="H2421" i="5"/>
  <c r="H661" i="5"/>
  <c r="J821" i="5"/>
  <c r="I1913" i="5"/>
  <c r="J2038" i="5"/>
  <c r="H2452" i="5"/>
  <c r="J921" i="5"/>
  <c r="F1257" i="5"/>
  <c r="E1853" i="5"/>
  <c r="X1853" i="5" s="1"/>
  <c r="R1065" i="5"/>
  <c r="G2033" i="5"/>
  <c r="G1668" i="5"/>
  <c r="H2328" i="5"/>
  <c r="H1796" i="5"/>
  <c r="I417" i="5"/>
  <c r="G568" i="5"/>
  <c r="H584" i="5"/>
  <c r="R720" i="5"/>
  <c r="J760" i="5"/>
  <c r="H788" i="5"/>
  <c r="R812" i="5"/>
  <c r="G1008" i="5"/>
  <c r="R1308" i="5"/>
  <c r="I1448" i="5"/>
  <c r="F656" i="5"/>
  <c r="E1696" i="5"/>
  <c r="X1696" i="5" s="1"/>
  <c r="B48" i="6"/>
  <c r="G23" i="6"/>
  <c r="H23" i="6" s="1"/>
  <c r="D23" i="6" s="1"/>
  <c r="H787" i="5"/>
  <c r="I811" i="5"/>
  <c r="I963" i="5"/>
  <c r="R331" i="5"/>
  <c r="G371" i="5"/>
  <c r="F403" i="5"/>
  <c r="F439" i="5"/>
  <c r="I471" i="5"/>
  <c r="I1067" i="5"/>
  <c r="J1487" i="5"/>
  <c r="E1419" i="5"/>
  <c r="X1419" i="5" s="1"/>
  <c r="H1639" i="5"/>
  <c r="J1883" i="5"/>
  <c r="G2207" i="5"/>
  <c r="I2267" i="5"/>
  <c r="E423" i="5"/>
  <c r="X423" i="5" s="1"/>
  <c r="E2267" i="5"/>
  <c r="X2267" i="5" s="1"/>
  <c r="J535" i="5"/>
  <c r="H331" i="5"/>
  <c r="R117" i="5"/>
  <c r="F117" i="5"/>
  <c r="X23" i="5"/>
  <c r="F2052" i="5"/>
  <c r="H2164" i="5"/>
  <c r="J79" i="5"/>
  <c r="E79" i="5"/>
  <c r="X79" i="5" s="1"/>
  <c r="F93" i="5"/>
  <c r="R93" i="5"/>
  <c r="C9" i="6"/>
  <c r="C12" i="6"/>
  <c r="C13" i="6"/>
  <c r="C7" i="6"/>
  <c r="C11" i="6"/>
  <c r="C8" i="6"/>
  <c r="C10" i="6"/>
  <c r="C5" i="6"/>
  <c r="F793" i="5"/>
  <c r="H945" i="5"/>
  <c r="G945" i="5"/>
  <c r="J2141" i="5"/>
  <c r="G2197" i="5"/>
  <c r="E569" i="5"/>
  <c r="X569" i="5" s="1"/>
  <c r="F1469" i="5"/>
  <c r="J1021" i="5"/>
  <c r="E1021" i="5"/>
  <c r="X1021" i="5" s="1"/>
  <c r="J1469" i="5"/>
  <c r="H1637" i="5"/>
  <c r="E1929" i="5"/>
  <c r="X1929" i="5" s="1"/>
  <c r="R1281" i="5"/>
  <c r="H700" i="5"/>
  <c r="H848" i="5"/>
  <c r="G660" i="5"/>
  <c r="E505" i="5"/>
  <c r="X505" i="5" s="1"/>
  <c r="F505" i="5"/>
  <c r="G469" i="5"/>
  <c r="G553" i="5"/>
  <c r="I624" i="5"/>
  <c r="F644" i="5"/>
  <c r="R660" i="5"/>
  <c r="J680" i="5"/>
  <c r="E700" i="5"/>
  <c r="X700" i="5" s="1"/>
  <c r="F728" i="5"/>
  <c r="J744" i="5"/>
  <c r="R848" i="5"/>
  <c r="I912" i="5"/>
  <c r="F972" i="5"/>
  <c r="H505" i="5"/>
  <c r="I453" i="5"/>
  <c r="F533" i="5"/>
  <c r="R453" i="5"/>
  <c r="F481" i="5"/>
  <c r="E453" i="5"/>
  <c r="X453" i="5" s="1"/>
  <c r="J519" i="5"/>
  <c r="E839" i="5"/>
  <c r="X839" i="5" s="1"/>
  <c r="I783" i="5"/>
  <c r="J599" i="5"/>
  <c r="E807" i="5"/>
  <c r="X807" i="5" s="1"/>
  <c r="G519" i="5"/>
  <c r="R567" i="5"/>
  <c r="E583" i="5"/>
  <c r="X583" i="5" s="1"/>
  <c r="F599" i="5"/>
  <c r="G627" i="5"/>
  <c r="G651" i="5"/>
  <c r="I683" i="5"/>
  <c r="G759" i="5"/>
  <c r="H759" i="5"/>
  <c r="H867" i="5"/>
  <c r="H887" i="5"/>
  <c r="G839" i="5"/>
  <c r="I493" i="5"/>
  <c r="G1141" i="5"/>
  <c r="F945" i="5"/>
  <c r="I2141" i="5"/>
  <c r="I2197" i="5"/>
  <c r="G669" i="5"/>
  <c r="H925" i="5"/>
  <c r="E793" i="5"/>
  <c r="X793" i="5" s="1"/>
  <c r="I669" i="5"/>
  <c r="J925" i="5"/>
  <c r="R1021" i="5"/>
  <c r="G1929" i="5"/>
  <c r="I2221" i="5"/>
  <c r="E868" i="5"/>
  <c r="X868" i="5" s="1"/>
  <c r="G912" i="5"/>
  <c r="E481" i="5"/>
  <c r="X481" i="5" s="1"/>
  <c r="E553" i="5"/>
  <c r="X553" i="5" s="1"/>
  <c r="J624" i="5"/>
  <c r="E644" i="5"/>
  <c r="X644" i="5" s="1"/>
  <c r="F680" i="5"/>
  <c r="F700" i="5"/>
  <c r="G744" i="5"/>
  <c r="I796" i="5"/>
  <c r="I481" i="5"/>
  <c r="R421" i="5"/>
  <c r="G545" i="5"/>
  <c r="E469" i="5"/>
  <c r="X469" i="5" s="1"/>
  <c r="G868" i="5"/>
  <c r="E892" i="5"/>
  <c r="X892" i="5" s="1"/>
  <c r="I932" i="5"/>
  <c r="J545" i="5"/>
  <c r="G453" i="5"/>
  <c r="H683" i="5"/>
  <c r="E519" i="5"/>
  <c r="X519" i="5" s="1"/>
  <c r="I567" i="5"/>
  <c r="J583" i="5"/>
  <c r="F583" i="5"/>
  <c r="I599" i="5"/>
  <c r="I627" i="5"/>
  <c r="H651" i="5"/>
  <c r="E651" i="5"/>
  <c r="X651" i="5" s="1"/>
  <c r="F683" i="5"/>
  <c r="R683" i="5"/>
  <c r="I707" i="5"/>
  <c r="E759" i="5"/>
  <c r="X759" i="5" s="1"/>
  <c r="I867" i="5"/>
  <c r="F887" i="5"/>
  <c r="J887" i="5"/>
  <c r="J1871" i="5"/>
  <c r="I545" i="5"/>
  <c r="R545" i="5"/>
  <c r="B43" i="6"/>
  <c r="G43" i="6" s="1"/>
  <c r="E945" i="5"/>
  <c r="X945" i="5" s="1"/>
  <c r="H2141" i="5"/>
  <c r="F2197" i="5"/>
  <c r="E669" i="5"/>
  <c r="X669" i="5" s="1"/>
  <c r="I925" i="5"/>
  <c r="H1021" i="5"/>
  <c r="J1637" i="5"/>
  <c r="R1929" i="5"/>
  <c r="E2221" i="5"/>
  <c r="X2221" i="5" s="1"/>
  <c r="H533" i="5"/>
  <c r="E493" i="5"/>
  <c r="X493" i="5" s="1"/>
  <c r="G533" i="5"/>
  <c r="E545" i="5"/>
  <c r="X545" i="5" s="1"/>
  <c r="J469" i="5"/>
  <c r="F493" i="5"/>
  <c r="I651" i="5"/>
  <c r="F823" i="5"/>
  <c r="R707" i="5"/>
  <c r="R519" i="5"/>
  <c r="I519" i="5"/>
  <c r="E567" i="5"/>
  <c r="X567" i="5" s="1"/>
  <c r="F567" i="5"/>
  <c r="H583" i="5"/>
  <c r="R599" i="5"/>
  <c r="G599" i="5"/>
  <c r="R651" i="5"/>
  <c r="J683" i="5"/>
  <c r="R759" i="5"/>
  <c r="R783" i="5"/>
  <c r="R823" i="5"/>
  <c r="J839" i="5"/>
  <c r="F867" i="5"/>
  <c r="G887" i="5"/>
  <c r="I887" i="5"/>
  <c r="G823" i="5"/>
  <c r="H481" i="5"/>
  <c r="B33" i="6"/>
  <c r="G33" i="6" s="1"/>
  <c r="B28" i="6"/>
  <c r="B38" i="6"/>
  <c r="G38" i="6" s="1"/>
  <c r="B45" i="6"/>
  <c r="G45" i="6" s="1"/>
  <c r="G20" i="6"/>
  <c r="H20" i="6" s="1"/>
  <c r="B25" i="6"/>
  <c r="G25" i="6" s="1"/>
  <c r="F25" i="6"/>
  <c r="B40" i="6"/>
  <c r="G40" i="6" s="1"/>
  <c r="F26" i="6"/>
  <c r="F36" i="6" s="1"/>
  <c r="B30" i="6"/>
  <c r="B41" i="6"/>
  <c r="G41" i="6" s="1"/>
  <c r="G21" i="6"/>
  <c r="H21" i="6" s="1"/>
  <c r="B26" i="6"/>
  <c r="G26" i="6" s="1"/>
  <c r="B36" i="6"/>
  <c r="B46" i="6"/>
  <c r="G46" i="6" s="1"/>
  <c r="G31" i="6"/>
  <c r="H22" i="6"/>
  <c r="D22" i="6" s="1"/>
  <c r="G47" i="6"/>
  <c r="G42" i="6"/>
  <c r="K65" i="6"/>
  <c r="C65" i="6" s="1"/>
  <c r="G27" i="6"/>
  <c r="H27" i="6" s="1"/>
  <c r="G32" i="6"/>
  <c r="G35" i="6"/>
  <c r="G28"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H25" i="6"/>
  <c r="C25" i="6" s="1"/>
  <c r="D25" i="6"/>
  <c r="G36" i="6"/>
  <c r="H42" i="6"/>
  <c r="H37" i="6"/>
  <c r="C37" i="6" s="1"/>
  <c r="F41" i="6"/>
  <c r="H41" i="6" s="1"/>
  <c r="H36" i="6"/>
  <c r="C36" i="6" s="1"/>
  <c r="H26" i="6"/>
  <c r="C26" i="6" s="1"/>
  <c r="D20" i="6"/>
  <c r="K62" i="6"/>
  <c r="F45" i="6"/>
  <c r="H45" i="6" s="1"/>
  <c r="F62" i="6"/>
  <c r="B2" i="6" s="1"/>
  <c r="F40" i="6"/>
  <c r="F35" i="6"/>
  <c r="H35" i="6" s="1"/>
  <c r="D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D37" i="6"/>
  <c r="D47" i="6"/>
  <c r="C47" i="6"/>
  <c r="D36" i="6" l="1"/>
  <c r="C35" i="6"/>
  <c r="C41" i="6"/>
  <c r="D41"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2"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<sst xmlns="http://schemas.openxmlformats.org/spreadsheetml/2006/main" count="21991" uniqueCount="15444">
  <si>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</si>
  <si>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</si>
  <si>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</si>
  <si>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</si>
  <si>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</si>
  <si>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</si>
  <si>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</si>
  <si>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</si>
  <si>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</si>
  <si>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</si>
  <si>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</si>
  <si>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</si>
  <si>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</si>
  <si>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</si>
  <si>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</si>
  <si>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</si>
  <si>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</si>
  <si>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</si>
  <si>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</si>
  <si>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</si>
  <si>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</si>
  <si>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</si>
  <si>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</si>
  <si>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</si>
  <si>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</si>
  <si>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</si>
  <si>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</si>
  <si>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</si>
  <si>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</si>
  <si>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</si>
  <si>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</si>
  <si>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</si>
  <si>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</si>
  <si>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</si>
  <si>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</si>
  <si>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</si>
  <si>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</si>
  <si>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</si>
  <si>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</si>
  <si>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</si>
  <si>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</si>
  <si>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</si>
  <si>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</si>
  <si>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</si>
  <si>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</si>
  <si>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</si>
  <si>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</si>
  <si>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</si>
  <si>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</si>
  <si>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</si>
  <si>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</si>
  <si>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</si>
  <si>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</si>
  <si>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</si>
  <si>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</si>
  <si>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</si>
  <si>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</si>
  <si>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</si>
  <si>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</si>
  <si>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</si>
  <si>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</si>
  <si>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</si>
  <si>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</si>
  <si>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</si>
  <si>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</si>
  <si>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</si>
  <si>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</si>
  <si>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</si>
  <si>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</si>
  <si>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</si>
  <si>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</si>
  <si>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</si>
  <si>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</si>
  <si>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</si>
  <si>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</si>
  <si>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</si>
  <si>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</si>
  <si>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</si>
  <si>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</si>
  <si>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</si>
  <si>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</si>
  <si>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</si>
  <si>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</si>
  <si>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</si>
  <si>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</si>
  <si>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</si>
  <si>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</si>
  <si>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</si>
  <si>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</si>
  <si>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</si>
  <si>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</si>
  <si>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</si>
  <si>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</si>
  <si>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</si>
  <si>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</si>
  <si>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</si>
  <si>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</si>
  <si>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</si>
  <si>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</si>
  <si>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</si>
  <si>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</si>
  <si>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</si>
  <si>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</si>
  <si>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</si>
  <si>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</si>
  <si>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</si>
  <si>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</si>
  <si>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</si>
  <si>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</si>
  <si>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</si>
  <si>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</si>
  <si>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</si>
  <si>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</si>
  <si>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</si>
  <si>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</si>
  <si>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</si>
  <si>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</si>
  <si>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</si>
  <si>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</si>
  <si>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</si>
  <si>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</si>
  <si>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</si>
  <si>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</si>
  <si>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</si>
  <si>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</si>
  <si>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</si>
  <si>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</si>
  <si>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</si>
  <si>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</si>
  <si>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</si>
  <si>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</si>
  <si>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</si>
  <si>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</si>
  <si>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</si>
  <si>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</si>
  <si>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</si>
  <si>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</si>
  <si>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</si>
  <si>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</si>
  <si>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</si>
  <si>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</si>
  <si>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</si>
  <si>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</si>
  <si>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</si>
  <si>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</si>
  <si>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</si>
  <si>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</si>
  <si>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</si>
  <si>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</si>
  <si>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</si>
  <si>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</si>
  <si>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</si>
  <si>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</si>
  <si>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</si>
  <si>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</si>
  <si>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</si>
  <si>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</si>
  <si>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</si>
  <si>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</si>
  <si>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</si>
  <si>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</si>
  <si>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</si>
  <si>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</si>
  <si>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</si>
  <si>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</si>
  <si>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</si>
  <si>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</si>
  <si>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</si>
  <si>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</si>
  <si>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</si>
  <si>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</si>
  <si>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</si>
  <si>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</si>
  <si>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</si>
  <si>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</si>
  <si>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</si>
  <si>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</si>
  <si>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</si>
  <si>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</si>
  <si>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</si>
  <si>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</si>
  <si>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</si>
  <si>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</si>
  <si>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</si>
  <si>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</si>
  <si>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</si>
  <si>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</si>
  <si>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</si>
  <si>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</si>
  <si>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</si>
  <si>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</si>
  <si>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</si>
  <si>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</si>
  <si>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</si>
  <si>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</si>
  <si>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</si>
  <si>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</si>
  <si>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</si>
  <si>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</si>
  <si>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</si>
  <si>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</si>
  <si>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</si>
  <si>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</si>
  <si>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</si>
  <si>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</si>
  <si>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</si>
  <si>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</si>
  <si>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</si>
  <si>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</si>
  <si>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</si>
  <si>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</si>
  <si>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</si>
  <si>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</si>
  <si>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</si>
  <si>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</si>
  <si>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</si>
  <si>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</si>
  <si>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</si>
  <si>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</si>
  <si>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</si>
  <si>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</si>
  <si>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</si>
  <si>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</si>
  <si>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</si>
  <si>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</si>
  <si>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</si>
  <si>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</si>
  <si>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</si>
  <si>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</si>
  <si>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</si>
  <si>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</si>
  <si>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</si>
  <si>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</si>
  <si>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</si>
  <si>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</si>
  <si>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</si>
  <si>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</si>
  <si>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</si>
  <si>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</si>
  <si>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</si>
  <si>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</si>
  <si>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</si>
  <si>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</si>
  <si>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</si>
  <si>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</si>
  <si>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</si>
  <si>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</si>
  <si>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</si>
  <si>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</si>
  <si>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</si>
  <si>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</si>
  <si>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</si>
  <si>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</si>
  <si>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</si>
  <si>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</si>
  <si>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</si>
  <si>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</si>
  <si>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</si>
  <si>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</si>
  <si>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</si>
  <si>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</si>
  <si>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</si>
  <si>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</si>
  <si>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</si>
  <si>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</si>
  <si>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</si>
  <si>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</si>
  <si>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</si>
  <si>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</si>
  <si>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</si>
  <si>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</si>
  <si>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</si>
  <si>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</si>
  <si>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</si>
  <si>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</si>
  <si>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</si>
  <si>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</si>
  <si>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</si>
  <si>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</si>
  <si>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</si>
  <si>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</si>
  <si>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</si>
  <si>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</si>
  <si>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</si>
  <si>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</si>
  <si>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</si>
  <si>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</si>
  <si>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</si>
  <si>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</si>
  <si>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</si>
  <si>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</si>
  <si>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</si>
  <si>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</si>
  <si>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</si>
  <si>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</si>
  <si>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</si>
  <si>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</si>
  <si>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</si>
  <si>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</si>
  <si>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</si>
  <si>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</si>
  <si>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</si>
  <si>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</si>
  <si>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</si>
  <si>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</si>
  <si>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</si>
  <si>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</si>
  <si>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</si>
  <si>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</si>
  <si>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</si>
  <si>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</si>
  <si>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</si>
  <si>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</si>
  <si>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</si>
  <si>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</si>
  <si>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</si>
  <si>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</si>
  <si>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</si>
  <si>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</si>
  <si>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</si>
  <si>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</si>
  <si>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</si>
  <si>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</si>
  <si>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</si>
  <si>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</si>
  <si>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</si>
  <si>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</si>
  <si>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</si>
  <si>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</si>
  <si>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</si>
  <si>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</si>
  <si>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</si>
  <si>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</si>
  <si>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</si>
  <si>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</si>
  <si>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</si>
  <si>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</si>
  <si>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</si>
  <si>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</si>
  <si>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</si>
  <si>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</si>
  <si>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</si>
  <si>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</si>
  <si>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</si>
  <si>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</si>
  <si>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</si>
  <si>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</si>
  <si>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</si>
  <si>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</si>
  <si>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</si>
  <si>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</si>
  <si>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</si>
  <si>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</si>
  <si>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</si>
  <si>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</si>
  <si>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</si>
  <si>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</si>
  <si>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</si>
  <si>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</si>
  <si>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</si>
  <si>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</si>
  <si>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</si>
  <si>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</si>
  <si>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</si>
  <si>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</si>
  <si>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</si>
  <si>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</si>
  <si>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</si>
  <si>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</si>
  <si>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</si>
  <si>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</si>
  <si>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</si>
  <si>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</si>
  <si>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</si>
  <si>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</si>
  <si>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</si>
  <si>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</si>
  <si>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</si>
  <si>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</si>
  <si>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</si>
  <si>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</si>
  <si>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</si>
  <si>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</si>
  <si>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</si>
  <si>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</si>
  <si>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</si>
  <si>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</si>
  <si>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</si>
  <si>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</si>
  <si>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</si>
  <si>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</si>
  <si>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</si>
  <si>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</si>
  <si>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</si>
  <si>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</si>
  <si>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</si>
  <si>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</si>
  <si>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</si>
  <si>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</si>
  <si>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</si>
  <si>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</si>
  <si>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</si>
  <si>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</si>
  <si>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</si>
  <si>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</si>
  <si>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</si>
  <si>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</si>
  <si>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</si>
  <si>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</si>
  <si>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</si>
  <si>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</si>
  <si>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</si>
  <si>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</si>
  <si>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</si>
  <si>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</si>
  <si>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</si>
  <si>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</si>
  <si>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</si>
  <si>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</si>
  <si>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</si>
  <si>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</si>
  <si>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</si>
  <si>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</si>
  <si>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</si>
  <si>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</si>
  <si>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</si>
  <si>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</si>
  <si>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</si>
  <si>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</si>
  <si>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</si>
  <si>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</si>
  <si>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</si>
  <si>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</si>
  <si>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</si>
  <si>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</si>
  <si>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</si>
  <si>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</si>
  <si>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</si>
  <si>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</si>
  <si>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</si>
  <si>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</si>
  <si>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</si>
  <si>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</si>
  <si>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</si>
  <si>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</si>
  <si>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</si>
  <si>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</si>
  <si>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</si>
  <si>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</si>
  <si>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</si>
  <si>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</si>
  <si>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</si>
  <si>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</si>
  <si>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</si>
  <si>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</si>
  <si>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</si>
  <si>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</si>
  <si>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</si>
  <si>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</si>
  <si>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</si>
  <si>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</si>
  <si>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</si>
  <si>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</si>
  <si>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</si>
  <si>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</si>
  <si>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</si>
  <si>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</si>
  <si>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</si>
  <si>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</si>
  <si>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</si>
  <si>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</si>
  <si>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</si>
  <si>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</si>
  <si>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</si>
  <si>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</si>
  <si>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</si>
  <si>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</si>
  <si>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</si>
  <si>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</si>
  <si>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</si>
  <si>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</si>
  <si>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</si>
  <si>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</si>
  <si>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</si>
  <si>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</si>
  <si>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</si>
  <si>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</si>
  <si>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</si>
  <si>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</si>
  <si>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</si>
  <si>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</si>
  <si>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</si>
  <si>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</si>
  <si>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</si>
  <si>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</si>
  <si>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</si>
  <si>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</si>
  <si>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</si>
  <si>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</si>
  <si>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</si>
  <si>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</si>
  <si>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</si>
  <si>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</si>
  <si>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</si>
  <si>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</si>
  <si>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</si>
  <si>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</si>
  <si>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</si>
  <si>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</si>
  <si>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</si>
  <si>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</si>
  <si>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</si>
  <si>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</si>
  <si>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</si>
  <si>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</si>
  <si>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</si>
  <si>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</si>
  <si>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</si>
  <si>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</si>
  <si>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</si>
  <si>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</si>
  <si>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</si>
  <si>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</si>
  <si>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</si>
  <si>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</si>
  <si>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</si>
  <si>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</si>
  <si>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</si>
  <si>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</si>
  <si>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</si>
  <si>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</si>
  <si>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</si>
  <si>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</si>
  <si>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</si>
  <si>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</si>
  <si>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</si>
  <si>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</si>
  <si>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</si>
  <si>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</si>
  <si>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</si>
  <si>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</si>
  <si>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</si>
  <si>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</si>
  <si>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</si>
  <si>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</si>
  <si>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</si>
  <si>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</si>
  <si>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</si>
  <si>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</si>
  <si>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</si>
  <si>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</si>
  <si>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</si>
  <si>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</si>
  <si>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</si>
  <si>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</si>
  <si>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</si>
  <si>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</si>
  <si>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</si>
  <si>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</si>
  <si>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</si>
  <si>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</si>
  <si>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</si>
  <si>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</si>
  <si>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</si>
  <si>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</si>
  <si>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</si>
  <si>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</si>
  <si>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</si>
  <si>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</si>
  <si>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</si>
  <si>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</si>
  <si>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</si>
  <si>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</si>
  <si>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</si>
  <si>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</si>
  <si>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</si>
  <si>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</si>
  <si>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</si>
  <si>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</si>
  <si>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</si>
  <si>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</si>
  <si>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</si>
  <si>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</si>
  <si>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</si>
  <si>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</si>
  <si>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</si>
  <si>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</si>
  <si>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</si>
  <si>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</si>
  <si>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</si>
  <si>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</si>
  <si>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</si>
  <si>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</si>
  <si>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</si>
  <si>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</si>
  <si>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</si>
  <si>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</si>
  <si>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</si>
  <si>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</si>
  <si>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</si>
  <si>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</si>
  <si>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</si>
  <si>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</si>
  <si>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</si>
  <si>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</si>
  <si>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</si>
  <si>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</si>
  <si>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</si>
  <si>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</si>
  <si>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</si>
  <si>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</si>
  <si>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</si>
  <si>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</si>
  <si>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</si>
  <si>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</si>
  <si>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</si>
  <si>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</si>
  <si>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</si>
  <si>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</si>
  <si>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</si>
  <si>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</si>
  <si>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</si>
  <si>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</si>
  <si>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</si>
  <si>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</si>
  <si>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</si>
  <si>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</si>
  <si>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</si>
  <si>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</si>
  <si>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</si>
  <si>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</si>
  <si>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</si>
  <si>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</si>
  <si>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</si>
  <si>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</si>
  <si>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</si>
  <si>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</si>
  <si>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</si>
  <si>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</si>
  <si>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</si>
  <si>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</si>
  <si>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</si>
  <si>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</si>
  <si>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</si>
  <si>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</si>
  <si>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</si>
  <si>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</si>
  <si>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</si>
  <si>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</si>
  <si>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</si>
  <si>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</si>
  <si>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</si>
  <si>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</si>
  <si>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</si>
  <si>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</si>
  <si>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</si>
  <si>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</si>
  <si>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</si>
  <si>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</si>
  <si>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</si>
  <si>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</si>
  <si>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</si>
  <si>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</si>
  <si>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</si>
  <si>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</si>
  <si>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</si>
  <si>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</si>
  <si>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</si>
  <si>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</si>
  <si>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</si>
  <si>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</si>
  <si>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</si>
  <si>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</si>
  <si>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</si>
  <si>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</si>
  <si>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</si>
  <si>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</si>
  <si>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</si>
  <si>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</si>
  <si>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</si>
  <si>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</si>
  <si>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</si>
  <si>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</si>
  <si>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</si>
  <si>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</si>
  <si>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</si>
  <si>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</si>
  <si>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</si>
  <si>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</si>
  <si>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</si>
  <si>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</si>
  <si>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</si>
  <si>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</si>
  <si>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</si>
  <si>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</si>
  <si>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</si>
  <si>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</si>
  <si>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</si>
  <si>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</si>
  <si>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</si>
  <si>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</si>
  <si>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</si>
  <si>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</si>
  <si>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</si>
  <si>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</si>
  <si>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</si>
  <si>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</si>
  <si>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</si>
  <si>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</si>
  <si>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</si>
  <si>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</si>
  <si>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</si>
  <si>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</si>
  <si>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</si>
  <si>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</si>
  <si>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</si>
  <si>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</si>
  <si>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</si>
  <si>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</si>
  <si>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</si>
  <si>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</si>
  <si>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</si>
  <si>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</si>
  <si>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</si>
  <si>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</si>
  <si>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</si>
  <si>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</si>
  <si>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</si>
  <si>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</si>
  <si>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</si>
  <si>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</si>
  <si>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</si>
  <si>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</si>
  <si>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</si>
  <si>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</si>
  <si>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</si>
  <si>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</si>
  <si>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</si>
  <si>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</si>
  <si>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</si>
  <si>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</si>
  <si>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</si>
  <si>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</si>
  <si>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</si>
  <si>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</si>
  <si>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</si>
  <si>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</si>
  <si>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</si>
  <si>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</si>
  <si>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</si>
  <si>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</si>
  <si>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</si>
  <si>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</si>
  <si>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</si>
  <si>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</si>
  <si>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</si>
  <si>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</si>
  <si>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</si>
  <si>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</si>
  <si>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</si>
  <si>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</si>
  <si>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</si>
  <si>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</si>
  <si>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</si>
  <si>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</si>
  <si>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</si>
  <si>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</si>
  <si>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</si>
  <si>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</si>
  <si>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</si>
  <si>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</si>
  <si>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</si>
  <si>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</si>
  <si>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</si>
  <si>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</si>
  <si>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</si>
  <si>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</si>
  <si>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</si>
  <si>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</si>
  <si>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</si>
  <si>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</si>
  <si>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</si>
  <si>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</si>
  <si>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</si>
  <si>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</si>
  <si>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</si>
  <si>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</si>
  <si>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</si>
  <si>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</si>
  <si>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</si>
  <si>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</si>
  <si>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</si>
  <si>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</si>
  <si>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</si>
  <si>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</si>
  <si>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</si>
  <si>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</si>
  <si>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</si>
  <si>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</si>
  <si>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</si>
  <si>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</si>
  <si>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</si>
  <si>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</si>
  <si>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</si>
  <si>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</si>
  <si>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</si>
  <si>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</si>
  <si>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</si>
  <si>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</si>
  <si>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</si>
  <si>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</si>
  <si>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</si>
  <si>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</si>
  <si>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</si>
  <si>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</si>
  <si>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</si>
  <si>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</si>
  <si>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</si>
  <si>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</si>
  <si>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</si>
  <si>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</si>
  <si>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</si>
  <si>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</si>
  <si>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</si>
  <si>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</si>
  <si>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</si>
  <si>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</si>
  <si>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</si>
  <si>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</si>
  <si>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</si>
  <si>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</si>
  <si>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</si>
  <si>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</si>
  <si>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</si>
  <si>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</si>
  <si>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</si>
  <si>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</si>
  <si>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</si>
  <si>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</si>
  <si>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</si>
  <si>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</si>
  <si>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</si>
  <si>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</si>
  <si>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</si>
  <si>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</si>
  <si>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</si>
  <si>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</si>
  <si>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</si>
  <si>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</si>
  <si>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</si>
  <si>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</si>
  <si>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</si>
  <si>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</si>
  <si>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</si>
  <si>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</si>
  <si>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</si>
  <si>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</si>
  <si>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</si>
  <si>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</si>
  <si>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</si>
  <si>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</si>
  <si>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</si>
  <si>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</si>
  <si>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</si>
  <si>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</si>
  <si>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</si>
  <si>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</si>
  <si>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</si>
  <si>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</si>
  <si>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</si>
  <si>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</si>
  <si>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</si>
  <si>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</si>
  <si>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</si>
  <si>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</si>
  <si>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</si>
  <si>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</si>
  <si>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</si>
  <si>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</si>
  <si>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</si>
  <si>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</si>
  <si>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</si>
  <si>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</si>
  <si>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</si>
  <si>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</si>
  <si>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</si>
  <si>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</si>
  <si>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</si>
  <si>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</si>
  <si>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</si>
  <si>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</si>
  <si>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</si>
  <si>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</si>
  <si>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</si>
  <si>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</si>
  <si>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</si>
  <si>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</si>
  <si>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</si>
  <si>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</si>
  <si>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</si>
  <si>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</si>
  <si>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</si>
  <si>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</si>
  <si>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</si>
  <si>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</si>
  <si>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</si>
  <si>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</si>
  <si>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</si>
  <si>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</si>
  <si>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</si>
  <si>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</si>
  <si>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</si>
  <si>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</si>
  <si>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</si>
  <si>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</si>
  <si>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</si>
  <si>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</si>
  <si>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</si>
  <si>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</si>
  <si>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</si>
  <si>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</si>
  <si>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</si>
  <si>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</si>
  <si>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</si>
  <si>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</si>
  <si>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</si>
  <si>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</si>
  <si>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</si>
  <si>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</si>
  <si>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</si>
  <si>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</si>
  <si>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</si>
  <si>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</si>
  <si>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</si>
  <si>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</si>
  <si>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</si>
  <si>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</si>
  <si>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</si>
  <si>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</si>
  <si>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</si>
  <si>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</si>
  <si>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</si>
  <si>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</si>
  <si>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</si>
  <si>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</si>
  <si>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</si>
  <si>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</si>
  <si>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</si>
  <si>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</si>
  <si>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</si>
  <si>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</si>
  <si>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</si>
  <si>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</si>
  <si>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</si>
  <si>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</si>
  <si>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</si>
  <si>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</si>
  <si>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</si>
  <si>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</si>
  <si>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</si>
  <si>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</si>
  <si>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</si>
  <si>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</si>
  <si>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</si>
  <si>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</si>
  <si>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</si>
  <si>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</si>
  <si>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</si>
  <si>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</si>
  <si>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</si>
  <si>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</si>
  <si>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</si>
  <si>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</si>
  <si>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</si>
  <si>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</si>
  <si>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</si>
  <si>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</si>
  <si>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</si>
  <si>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</si>
  <si>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</si>
  <si>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</si>
  <si>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</si>
  <si>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</si>
  <si>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</si>
  <si>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</si>
  <si>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</si>
  <si>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</si>
  <si>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</si>
  <si>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</si>
  <si>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</si>
  <si>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</si>
  <si>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</si>
  <si>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</si>
  <si>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</si>
  <si>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</si>
  <si>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</si>
  <si>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</si>
  <si>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</si>
  <si>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</si>
  <si>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</si>
  <si>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</si>
  <si>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</si>
  <si>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</si>
  <si>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</si>
  <si>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</si>
  <si>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</si>
  <si>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</si>
  <si>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</si>
  <si>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</si>
  <si>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</si>
  <si>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</si>
  <si>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</si>
  <si>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</si>
  <si>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</si>
  <si>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</si>
  <si>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</si>
  <si>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</si>
  <si>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</si>
  <si>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</si>
  <si>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</si>
  <si>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</si>
  <si>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</si>
  <si>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</si>
  <si>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</si>
  <si>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</si>
  <si>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</si>
  <si>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</si>
  <si>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</si>
  <si>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</si>
  <si>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</si>
  <si>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</si>
  <si>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</si>
  <si>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</si>
  <si>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</si>
  <si>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</si>
  <si>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</si>
  <si>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</si>
  <si>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</si>
  <si>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</si>
  <si>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</si>
  <si>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</si>
  <si>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</si>
  <si>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</si>
  <si>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</si>
  <si>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</si>
  <si>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</si>
  <si>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</si>
  <si>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</si>
  <si>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</si>
  <si>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</si>
  <si>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</si>
  <si>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</si>
  <si>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</si>
  <si>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</si>
  <si>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</si>
  <si>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</si>
  <si>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</si>
  <si>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</si>
  <si>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</si>
  <si>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</si>
  <si>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</si>
  <si>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</si>
  <si>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</si>
  <si>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</si>
  <si>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</si>
  <si>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</si>
  <si>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</si>
  <si>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</si>
  <si>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</si>
  <si>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</si>
  <si>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</si>
  <si>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</si>
  <si>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</si>
  <si>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</si>
  <si>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</si>
  <si>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</si>
  <si>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</si>
  <si>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</si>
  <si>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</si>
  <si>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</si>
  <si>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</si>
  <si>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</si>
  <si>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</si>
  <si>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</si>
  <si>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</si>
  <si>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</si>
  <si>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</si>
  <si>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</si>
  <si>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</si>
  <si>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</si>
  <si>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</si>
  <si>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</si>
  <si>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</si>
  <si>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</si>
  <si>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</si>
  <si>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</si>
  <si>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</si>
  <si>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</si>
  <si>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</si>
  <si>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</si>
  <si>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</si>
  <si>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</si>
  <si>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</si>
  <si>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</si>
  <si>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</si>
  <si>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</si>
  <si>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</si>
  <si>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</si>
  <si>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</si>
  <si>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</si>
  <si>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</si>
  <si>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</si>
  <si>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</si>
  <si>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</si>
  <si>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</si>
  <si>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</si>
  <si>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</si>
  <si>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</si>
  <si>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</si>
  <si>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</si>
  <si>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</si>
  <si>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</si>
  <si>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</si>
  <si>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</si>
  <si>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</si>
  <si>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</si>
  <si>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</si>
  <si>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</si>
  <si>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</si>
  <si>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</si>
  <si>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</si>
  <si>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</si>
  <si>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</si>
  <si>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</si>
  <si>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</si>
  <si>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</si>
  <si>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</si>
  <si>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</si>
  <si>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</si>
  <si>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</si>
  <si>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</si>
  <si>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</si>
  <si>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</si>
  <si>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</si>
  <si>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</si>
  <si>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</si>
  <si>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</si>
  <si>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</si>
  <si>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</si>
  <si>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</si>
  <si>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</si>
  <si>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</si>
  <si>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</si>
  <si>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</si>
  <si>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</si>
  <si>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</si>
  <si>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</si>
  <si>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</si>
  <si>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</si>
  <si>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</si>
  <si>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</si>
  <si>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</si>
  <si>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</si>
  <si>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</si>
  <si>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</si>
  <si>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</si>
  <si>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</si>
  <si>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</si>
  <si>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</si>
  <si>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</si>
  <si>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</si>
  <si>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</si>
  <si>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</si>
  <si>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</si>
  <si>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</si>
  <si>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</si>
  <si>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</si>
  <si>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</si>
  <si>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</si>
  <si>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</si>
  <si>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</si>
  <si>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</si>
  <si>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</si>
  <si>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</si>
  <si>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</si>
  <si>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</si>
  <si>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</si>
  <si>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</si>
  <si>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</si>
  <si>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</si>
  <si>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</si>
  <si>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</si>
  <si>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</si>
  <si>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</si>
  <si>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</si>
  <si>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</si>
  <si>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</si>
  <si>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</si>
  <si>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</si>
  <si>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</si>
  <si>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</si>
  <si>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</si>
  <si>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</si>
  <si>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</si>
  <si>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</si>
  <si>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</si>
  <si>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</si>
  <si>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</si>
  <si>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</si>
  <si>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</si>
  <si>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</si>
  <si>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</si>
  <si>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</si>
  <si>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</si>
  <si>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</si>
  <si>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</si>
  <si>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</si>
  <si>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</si>
  <si>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</si>
  <si>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</si>
  <si>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</si>
  <si>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</si>
  <si>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</si>
  <si>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</si>
  <si>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</si>
  <si>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</si>
  <si>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</si>
  <si>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</si>
  <si>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</si>
  <si>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</si>
  <si>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</si>
  <si>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</si>
  <si>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</si>
  <si>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</si>
  <si>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</si>
  <si>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</si>
  <si>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</si>
  <si>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</si>
  <si>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</si>
  <si>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</si>
  <si>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</si>
  <si>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</si>
  <si>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</si>
  <si>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</si>
  <si>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</si>
  <si>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</si>
  <si>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</si>
  <si>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</si>
  <si>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</si>
  <si>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</si>
  <si>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</si>
  <si>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</si>
  <si>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</si>
  <si>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</si>
  <si>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</si>
  <si>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</si>
  <si>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</si>
  <si>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</si>
  <si>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</si>
  <si>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</si>
  <si>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</si>
  <si>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</si>
  <si>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</si>
  <si>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</si>
  <si>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</si>
  <si>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</si>
  <si>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</si>
  <si>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</si>
  <si>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</si>
  <si>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</si>
  <si>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</si>
  <si>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</si>
  <si>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</si>
  <si>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</si>
  <si>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</si>
  <si>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</si>
  <si>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</si>
  <si>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</si>
  <si>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</si>
  <si>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</si>
  <si>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</si>
  <si>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</si>
  <si>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</si>
  <si>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</si>
  <si>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</si>
  <si>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</si>
  <si>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</si>
  <si>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</si>
  <si>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</si>
  <si>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</si>
  <si>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</si>
  <si>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</si>
  <si>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</si>
  <si>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</si>
  <si>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</si>
  <si>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</si>
  <si>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</si>
  <si>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</si>
  <si>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</si>
  <si>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</si>
  <si>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</si>
  <si>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</si>
  <si>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</si>
  <si>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</si>
  <si>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</si>
  <si>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</si>
  <si>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</si>
  <si>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</si>
  <si>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</si>
  <si>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</si>
  <si>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</si>
  <si>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</si>
  <si>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</si>
  <si>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</si>
  <si>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</si>
  <si>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</si>
  <si>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</si>
  <si>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</si>
  <si>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</si>
  <si>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</si>
  <si>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</si>
  <si>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</si>
  <si>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</si>
  <si>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</si>
  <si>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</si>
  <si>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</si>
  <si>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</si>
  <si>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</si>
  <si>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</si>
  <si>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</si>
  <si>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</si>
  <si>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</si>
  <si>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</si>
  <si>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</si>
  <si>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</si>
  <si>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</si>
  <si>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</si>
  <si>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</si>
  <si>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</si>
  <si>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</si>
  <si>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</si>
  <si>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</si>
  <si>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</si>
  <si>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</si>
  <si>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</si>
  <si>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</si>
  <si>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</si>
  <si>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</si>
  <si>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</si>
  <si>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</si>
  <si>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</si>
  <si>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</si>
  <si>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</si>
  <si>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</si>
  <si>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</si>
  <si>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</si>
  <si>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</si>
  <si>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</si>
  <si>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</si>
  <si>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</si>
  <si>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</si>
  <si>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</si>
  <si>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</si>
  <si>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</si>
  <si>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</si>
  <si>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</si>
  <si>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</si>
  <si>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</si>
  <si>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</si>
  <si>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</si>
  <si>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</si>
  <si>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</si>
  <si>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</si>
  <si>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</si>
  <si>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</si>
  <si>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</si>
  <si>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</si>
  <si>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</si>
  <si>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</si>
  <si>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</si>
  <si>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</si>
  <si>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</si>
  <si>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</si>
  <si>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</si>
  <si>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</si>
  <si>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</si>
  <si>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</si>
  <si>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</si>
  <si>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</si>
  <si>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</si>
  <si>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</si>
  <si>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</si>
  <si>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</si>
  <si>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</si>
  <si>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</si>
  <si>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</si>
  <si>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</si>
  <si>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</si>
  <si>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</si>
  <si>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</si>
  <si>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</si>
  <si>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</si>
  <si>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</si>
  <si>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</si>
  <si>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</si>
  <si>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</si>
  <si>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</si>
  <si>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</si>
  <si>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</si>
  <si>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</si>
  <si>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</si>
  <si>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</si>
  <si>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</si>
  <si>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</si>
  <si>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</si>
  <si>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</si>
  <si>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</si>
  <si>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</si>
  <si>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</si>
  <si>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</si>
  <si>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</si>
  <si>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</si>
  <si>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</si>
  <si>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</si>
  <si>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</si>
  <si>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</si>
  <si>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</si>
  <si>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</si>
  <si>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</si>
  <si>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</si>
  <si>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</si>
  <si>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</si>
  <si>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</si>
  <si>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</si>
  <si>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</si>
  <si>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</si>
  <si>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</si>
  <si>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</si>
  <si>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</si>
  <si>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</si>
  <si>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</si>
  <si>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</si>
  <si>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</si>
  <si>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</si>
  <si>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</si>
  <si>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</si>
  <si>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</si>
  <si>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</si>
  <si>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</si>
  <si>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</si>
  <si>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</si>
  <si>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</si>
  <si>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</si>
  <si>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</si>
  <si>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</si>
  <si>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</si>
  <si>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</si>
  <si>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</si>
  <si>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</si>
  <si>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</si>
  <si>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</si>
  <si>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</si>
  <si>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</si>
  <si>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</si>
  <si>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</si>
  <si>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</si>
  <si>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</si>
  <si>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</si>
  <si>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</si>
  <si>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</si>
  <si>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</si>
  <si>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</si>
  <si>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</si>
  <si>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</si>
  <si>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</si>
  <si>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</si>
  <si>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</si>
  <si>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</si>
  <si>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</si>
  <si>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</si>
  <si>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</si>
  <si>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</si>
  <si>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</si>
  <si>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</si>
  <si>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</si>
  <si>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</si>
  <si>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</si>
  <si>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</si>
  <si>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</si>
  <si>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</si>
  <si>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</si>
  <si>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</si>
  <si>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</si>
  <si>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</si>
  <si>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</si>
  <si>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</si>
  <si>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</si>
  <si>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</si>
  <si>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</si>
  <si>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</si>
  <si>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</si>
  <si>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</si>
  <si>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</si>
  <si>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</si>
  <si>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</si>
  <si>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</si>
  <si>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</si>
  <si>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</si>
  <si>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</si>
  <si>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</si>
  <si>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</si>
  <si>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</si>
  <si>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</si>
  <si>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</si>
  <si>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</si>
  <si>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</si>
  <si>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</si>
  <si>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</si>
  <si>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</si>
  <si>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</si>
  <si>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</si>
  <si>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</si>
  <si>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</si>
  <si>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</si>
  <si>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</si>
  <si>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</si>
  <si>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</si>
  <si>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</si>
  <si>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</si>
  <si>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</si>
  <si>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</si>
  <si>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</si>
  <si>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</si>
  <si>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</si>
  <si>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</si>
  <si>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</si>
  <si>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</si>
  <si>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</si>
  <si>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</si>
  <si>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</si>
  <si>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</si>
  <si>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</si>
  <si>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</si>
  <si>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</si>
  <si>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</si>
  <si>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</si>
  <si>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</si>
  <si>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</si>
  <si>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</si>
  <si>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</si>
  <si>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</si>
  <si>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</si>
  <si>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</si>
  <si>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</si>
  <si>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</si>
  <si>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</si>
  <si>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</si>
  <si>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</si>
  <si>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</si>
  <si>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</si>
  <si>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</si>
  <si>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</si>
  <si>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</si>
  <si>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</si>
  <si>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</si>
  <si>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</si>
  <si>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</si>
  <si>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</si>
  <si>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</si>
  <si>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</si>
  <si>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</si>
  <si>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</si>
  <si>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</si>
  <si>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</si>
  <si>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</si>
  <si>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</si>
  <si>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</si>
  <si>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</si>
  <si>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</si>
  <si>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</si>
  <si>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</si>
  <si>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</si>
  <si>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</si>
  <si>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</si>
  <si>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</si>
  <si>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</si>
  <si>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</si>
  <si>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</si>
  <si>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</si>
  <si>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</si>
  <si>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</si>
  <si>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</si>
  <si>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</si>
  <si>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</si>
  <si>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</si>
  <si>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</si>
  <si>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</si>
  <si>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</si>
  <si>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</si>
  <si>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</si>
  <si>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</si>
  <si>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</si>
  <si>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</si>
  <si>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</si>
  <si>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</si>
  <si>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</si>
  <si>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</si>
  <si>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</si>
  <si>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</si>
  <si>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</si>
  <si>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</si>
  <si>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</si>
  <si>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</si>
  <si>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</si>
  <si>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</si>
  <si>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</si>
  <si>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</si>
  <si>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</si>
  <si>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</si>
  <si>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</si>
  <si>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</si>
  <si>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</si>
  <si>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</si>
  <si>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</si>
  <si>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</si>
  <si>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</si>
  <si>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</si>
  <si>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</si>
  <si>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</si>
  <si>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</si>
  <si>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</si>
  <si>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</si>
  <si>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</si>
  <si>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</si>
  <si>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</si>
  <si>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</si>
  <si>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</si>
  <si>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</si>
  <si>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</si>
  <si>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</si>
  <si>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</si>
  <si>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</si>
  <si>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</si>
  <si>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</si>
  <si>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</si>
  <si>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</si>
  <si>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</si>
  <si>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</si>
  <si>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</si>
  <si>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</si>
  <si>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</si>
  <si>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</si>
  <si>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</si>
  <si>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</si>
  <si>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</si>
  <si>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</si>
  <si>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</si>
  <si>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</si>
  <si>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</si>
  <si>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</si>
  <si>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</si>
  <si>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</si>
  <si>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</si>
  <si>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</si>
  <si>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</si>
  <si>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</si>
  <si>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</si>
  <si>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</si>
  <si>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</si>
  <si>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</si>
  <si>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</si>
  <si>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</si>
  <si>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</si>
  <si>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</si>
  <si>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</si>
  <si>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</si>
  <si>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</si>
  <si>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</si>
  <si>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</si>
  <si>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</si>
  <si>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</si>
  <si>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</si>
  <si>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</si>
  <si>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</si>
  <si>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</si>
  <si>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</si>
  <si>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</si>
  <si>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</si>
  <si>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</si>
  <si>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</si>
  <si>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</si>
  <si>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</si>
  <si>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</si>
  <si>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</si>
  <si>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</si>
  <si>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</si>
  <si>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</si>
  <si>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</si>
  <si>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</si>
  <si>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</si>
  <si>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</si>
  <si>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</si>
  <si>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</si>
  <si>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</si>
  <si>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</si>
  <si>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</si>
  <si>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</si>
  <si>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</si>
  <si>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</si>
  <si>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</si>
  <si>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</si>
  <si>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</si>
  <si>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</si>
  <si>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</si>
  <si>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</si>
  <si>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</si>
  <si>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</si>
  <si>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</si>
  <si>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</si>
  <si>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</si>
  <si>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</si>
  <si>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</si>
  <si>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</si>
  <si>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</si>
  <si>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</si>
  <si>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</si>
  <si>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</si>
  <si>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</si>
  <si>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</si>
  <si>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</si>
  <si>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</si>
  <si>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</si>
  <si>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</si>
  <si>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</si>
  <si>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</si>
  <si>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</si>
  <si>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</si>
  <si>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</si>
  <si>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</si>
  <si>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</si>
  <si>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</si>
  <si>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</si>
  <si>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</si>
  <si>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</si>
  <si>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</si>
  <si>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</si>
  <si>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</si>
  <si>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</si>
  <si>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</si>
  <si>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</si>
  <si>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</si>
  <si>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</si>
  <si>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</si>
  <si>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</si>
  <si>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</si>
  <si>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</si>
  <si>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</si>
  <si>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</si>
  <si>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</si>
  <si>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</si>
  <si>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</si>
  <si>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</si>
  <si>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</si>
  <si>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</si>
  <si>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</si>
  <si>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</si>
  <si>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</si>
  <si>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</si>
  <si>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</si>
  <si>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</si>
  <si>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</si>
  <si>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</si>
  <si>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</si>
  <si>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</si>
  <si>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</si>
  <si>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</si>
  <si>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</si>
  <si>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</si>
  <si>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</si>
  <si>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</si>
  <si>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</si>
  <si>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</si>
  <si>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</si>
  <si>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</si>
  <si>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</si>
  <si>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</si>
  <si>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</si>
  <si>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</si>
  <si>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</si>
  <si>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</si>
  <si>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</si>
  <si>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</si>
  <si>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</si>
  <si>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</si>
  <si>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</si>
  <si>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</si>
  <si>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</si>
  <si>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</si>
  <si>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</si>
  <si>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</si>
  <si>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</si>
  <si>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</si>
  <si>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</si>
  <si>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</si>
  <si>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</si>
  <si>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</si>
  <si>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</si>
  <si>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</si>
  <si>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</si>
  <si>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</si>
  <si>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</si>
  <si>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</si>
  <si>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</si>
  <si>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</si>
  <si>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</si>
  <si>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</si>
  <si>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</si>
  <si>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</si>
  <si>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</si>
  <si>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</si>
  <si>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</si>
  <si>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</si>
  <si>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</si>
  <si>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</si>
  <si>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</si>
  <si>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</si>
  <si>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</si>
  <si>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</si>
  <si>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</si>
  <si>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</si>
  <si>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</si>
  <si>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</si>
  <si>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</si>
  <si>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</si>
  <si>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</si>
  <si>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</si>
  <si>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</si>
  <si>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</si>
  <si>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</si>
  <si>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</si>
  <si>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</si>
  <si>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</si>
  <si>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</si>
  <si>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</si>
  <si>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</si>
  <si>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</si>
  <si>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</si>
  <si>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</si>
  <si>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</si>
  <si>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</si>
  <si>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</si>
  <si>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</si>
  <si>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</si>
  <si>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</si>
  <si>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</si>
  <si>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</si>
  <si>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</si>
  <si>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</si>
  <si>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</si>
  <si>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</si>
  <si>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</si>
  <si>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</si>
  <si>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</si>
  <si>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</si>
  <si>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</si>
  <si>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</si>
  <si>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</si>
  <si>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</si>
  <si>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</si>
  <si>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</si>
  <si>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</si>
  <si>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</si>
  <si>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</si>
  <si>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</si>
  <si>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</si>
  <si>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</si>
  <si>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</si>
  <si>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</si>
  <si>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</si>
  <si>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</si>
  <si>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</si>
  <si>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</si>
  <si>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</si>
  <si>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</si>
  <si>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</si>
  <si>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</si>
  <si>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</si>
  <si>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</si>
  <si>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</si>
  <si>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</si>
  <si>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</si>
  <si>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</si>
  <si>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</si>
  <si>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</si>
  <si>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</si>
  <si>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</si>
  <si>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</si>
  <si>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</si>
  <si>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</si>
  <si>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</si>
  <si>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</si>
  <si>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</si>
  <si>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</si>
  <si>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</si>
  <si>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</si>
  <si>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</si>
  <si>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</si>
  <si>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</si>
  <si>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</si>
  <si>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</si>
  <si>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</si>
  <si>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</si>
  <si>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</si>
  <si>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</si>
  <si>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</si>
  <si>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</si>
  <si>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</si>
  <si>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</si>
  <si>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</si>
  <si>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</si>
  <si>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</si>
  <si>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</si>
  <si>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</si>
  <si>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</si>
  <si>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</si>
  <si>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</si>
  <si>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</si>
  <si>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</si>
  <si>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</si>
  <si>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</si>
  <si>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</si>
  <si>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</si>
  <si>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</si>
  <si>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</si>
  <si>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</si>
  <si>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</si>
  <si>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</si>
  <si>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</si>
  <si>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</si>
  <si>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</si>
  <si>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</si>
  <si>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</si>
  <si>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</si>
  <si>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</si>
  <si>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</si>
  <si>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</si>
  <si>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</si>
  <si>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</si>
  <si>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</si>
  <si>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</si>
  <si>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</si>
  <si>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</si>
  <si>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</si>
  <si>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</si>
  <si>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</si>
  <si>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</si>
  <si>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</si>
  <si>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</si>
  <si>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</si>
  <si>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</si>
  <si>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</si>
  <si>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</si>
  <si>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</si>
  <si>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</si>
  <si>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</si>
  <si>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</si>
  <si>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</si>
  <si>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</si>
  <si>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</si>
  <si>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</si>
  <si>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</si>
  <si>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</si>
  <si>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</si>
  <si>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</si>
  <si>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</si>
  <si>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</si>
  <si>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</si>
  <si>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</si>
  <si>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</si>
  <si>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</si>
  <si>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</si>
  <si>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</si>
  <si>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</si>
  <si>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</si>
  <si>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</si>
  <si>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</si>
  <si>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</si>
  <si>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</si>
  <si>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</si>
  <si>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</si>
  <si>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</si>
  <si>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</si>
  <si>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</si>
  <si>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</si>
  <si>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</si>
  <si>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</si>
  <si>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</si>
  <si>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</si>
  <si>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</si>
  <si>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</si>
  <si>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</si>
  <si>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</si>
  <si>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</si>
  <si>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</si>
  <si>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</si>
  <si>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</si>
  <si>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</si>
  <si>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</si>
  <si>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</si>
  <si>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</si>
  <si>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</si>
  <si>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</si>
  <si>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</si>
  <si>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</si>
  <si>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</si>
  <si>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</si>
  <si>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</si>
  <si>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</si>
  <si>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</si>
  <si>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</si>
  <si>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</si>
  <si>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</si>
  <si>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</si>
  <si>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</si>
  <si>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</si>
  <si>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</si>
  <si>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</si>
  <si>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</si>
  <si>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</si>
  <si>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</si>
  <si>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</si>
  <si>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</si>
  <si>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</si>
  <si>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</si>
  <si>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</si>
  <si>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</si>
  <si>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</si>
  <si>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</si>
  <si>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</si>
  <si>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</si>
  <si>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</si>
  <si>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</si>
  <si>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</si>
  <si>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</si>
  <si>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</si>
  <si>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</si>
  <si>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</si>
  <si>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</si>
  <si>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</si>
  <si>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</si>
  <si>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</si>
  <si>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</si>
  <si>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</si>
  <si>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</si>
  <si>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</si>
  <si>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</si>
  <si>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</si>
  <si>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</si>
  <si>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</si>
  <si>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</si>
  <si>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</si>
  <si>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</si>
  <si>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</si>
  <si>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</si>
  <si>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</si>
  <si>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</si>
  <si>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</si>
  <si>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</si>
  <si>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</si>
  <si>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</si>
  <si>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</si>
  <si>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</si>
  <si>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</si>
  <si>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</si>
  <si>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</si>
  <si>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</si>
  <si>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</si>
  <si>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</si>
  <si>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</si>
  <si>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</si>
  <si>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</si>
  <si>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</si>
  <si>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</si>
  <si>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</si>
  <si>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</si>
  <si>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</si>
  <si>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</si>
  <si>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</si>
  <si>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</si>
  <si>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</si>
  <si>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</si>
  <si>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</si>
  <si>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</si>
  <si>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</si>
  <si>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</si>
  <si>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</si>
  <si>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</si>
  <si>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</si>
  <si>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</si>
  <si>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</si>
  <si>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</si>
  <si>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</si>
  <si>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</si>
  <si>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</si>
  <si>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</si>
  <si>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</si>
  <si>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</si>
  <si>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</si>
  <si>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</si>
  <si>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</si>
  <si>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</si>
  <si>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</si>
  <si>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</si>
  <si>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</si>
  <si>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</si>
  <si>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</si>
  <si>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</si>
  <si>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</si>
  <si>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</si>
  <si>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</si>
  <si>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</si>
  <si>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</si>
  <si>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</si>
  <si>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</si>
  <si>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</si>
  <si>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</si>
  <si>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</si>
  <si>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</si>
  <si>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</si>
  <si>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</si>
  <si>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</si>
  <si>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</si>
  <si>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</si>
  <si>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</si>
  <si>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</si>
  <si>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</si>
  <si>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</si>
  <si>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</si>
  <si>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</si>
  <si>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</si>
  <si>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</si>
  <si>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</si>
  <si>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</si>
  <si>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</si>
  <si>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</si>
  <si>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</si>
  <si>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</si>
  <si>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</si>
  <si>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</si>
  <si>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</si>
  <si>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</si>
  <si>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</si>
  <si>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</si>
  <si>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</si>
  <si>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</si>
  <si>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</si>
  <si>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</si>
  <si>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</si>
  <si>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</si>
  <si>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</si>
  <si>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</si>
  <si>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</si>
  <si>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</si>
  <si>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</si>
  <si>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</si>
  <si>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</si>
  <si>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</si>
  <si>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</si>
  <si>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</si>
  <si>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</si>
  <si>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</si>
  <si>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</si>
  <si>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</si>
  <si>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</si>
  <si>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</si>
  <si>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</si>
  <si>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</si>
  <si>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</si>
  <si>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</si>
  <si>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</si>
  <si>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</si>
  <si>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</si>
  <si>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</si>
  <si>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</si>
  <si>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</si>
  <si>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</si>
  <si>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</si>
  <si>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</si>
  <si>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</si>
  <si>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</si>
  <si>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</si>
  <si>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</si>
  <si>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</si>
  <si>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</si>
  <si>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</si>
  <si>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</si>
  <si>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</si>
  <si>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</si>
  <si>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</si>
  <si>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</si>
  <si>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</si>
  <si>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</si>
  <si>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</si>
  <si>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</si>
  <si>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</si>
  <si>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</si>
  <si>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</si>
  <si>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</si>
  <si>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</si>
  <si>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</si>
  <si>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</si>
  <si>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</si>
  <si>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</si>
  <si>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</si>
  <si>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</si>
  <si>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</si>
  <si>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</si>
  <si>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</si>
  <si>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</si>
  <si>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</si>
  <si>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</si>
  <si>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</si>
  <si>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</si>
  <si>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</si>
  <si>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</si>
  <si>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</si>
  <si>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</si>
  <si>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</si>
  <si>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</si>
  <si>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</si>
  <si>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</si>
  <si>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</si>
  <si>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</si>
  <si>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</si>
  <si>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</si>
  <si>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</si>
  <si>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</si>
  <si>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</si>
  <si>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</si>
  <si>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</si>
  <si>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</si>
  <si>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</si>
  <si>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</si>
  <si>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</si>
  <si>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</si>
  <si>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</si>
  <si>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</si>
  <si>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</si>
  <si>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</si>
  <si>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</si>
  <si>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</si>
  <si>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</si>
  <si>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</si>
  <si>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</si>
  <si>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</si>
  <si>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</si>
  <si>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</si>
  <si>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</si>
  <si>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</si>
  <si>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</si>
  <si>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</si>
  <si>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</si>
  <si>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</si>
  <si>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</si>
  <si>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</si>
  <si>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</si>
  <si>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</si>
  <si>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</si>
  <si>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</si>
  <si>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</si>
  <si>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</si>
  <si>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</si>
  <si>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</si>
  <si>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</si>
  <si>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</si>
  <si>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</si>
  <si>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</si>
  <si>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</si>
  <si>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</si>
  <si>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</si>
  <si>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</si>
  <si>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</si>
  <si>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</si>
  <si>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</si>
  <si>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</si>
  <si>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</si>
  <si>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</si>
  <si>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</si>
  <si>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</si>
  <si>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</si>
  <si>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</si>
  <si>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</si>
  <si>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</si>
  <si>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</si>
  <si>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</si>
  <si>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</si>
  <si>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</si>
  <si>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</si>
  <si>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</si>
  <si>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</si>
  <si>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</si>
  <si>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</si>
  <si>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</si>
  <si>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</si>
  <si>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</si>
  <si>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</si>
  <si>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</si>
  <si>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</si>
  <si>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</si>
  <si>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</si>
  <si>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</si>
  <si>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</si>
  <si>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</si>
  <si>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</si>
  <si>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</si>
  <si>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</si>
  <si>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</si>
  <si>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</si>
  <si>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</si>
  <si>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</si>
  <si>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</si>
  <si>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</si>
  <si>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</si>
  <si>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</si>
  <si>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</si>
  <si>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</si>
  <si>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</si>
  <si>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</si>
  <si>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</si>
  <si>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</si>
  <si>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</si>
  <si>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</si>
  <si>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</si>
  <si>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</si>
  <si>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</si>
  <si>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</si>
  <si>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</si>
  <si>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</si>
  <si>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</si>
  <si>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</si>
  <si>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</si>
  <si>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</si>
  <si>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</si>
  <si>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</si>
  <si>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</si>
  <si>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</si>
  <si>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</si>
  <si>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</si>
  <si>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</si>
  <si>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</si>
  <si>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</si>
  <si>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</si>
  <si>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</si>
  <si>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</si>
  <si>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</si>
  <si>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</si>
  <si>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</si>
  <si>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</si>
  <si>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</si>
  <si>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</si>
  <si>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</si>
  <si>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</si>
  <si>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</si>
  <si>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</si>
  <si>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</si>
  <si>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</si>
  <si>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</si>
  <si>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</si>
  <si>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</si>
  <si>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</si>
  <si>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</si>
  <si>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</si>
  <si>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</si>
  <si>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</si>
  <si>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</si>
  <si>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</si>
  <si>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</si>
  <si>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</si>
  <si>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</si>
  <si>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</si>
  <si>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</si>
  <si>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</si>
  <si>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</si>
  <si>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</si>
  <si>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</si>
  <si>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</si>
  <si>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</si>
  <si>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</si>
  <si>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</si>
  <si>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</si>
  <si>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</si>
  <si>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</si>
  <si>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</si>
  <si>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</si>
  <si>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</si>
  <si>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</si>
  <si>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</si>
  <si>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</si>
  <si>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</si>
  <si>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</si>
  <si>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</si>
  <si>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</si>
  <si>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</si>
  <si>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</si>
  <si>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</si>
  <si>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</si>
  <si>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</si>
  <si>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</si>
  <si>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</si>
  <si>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</si>
  <si>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</si>
  <si>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</si>
  <si>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</si>
  <si>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</si>
  <si>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</si>
  <si>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</si>
  <si>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</si>
  <si>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</si>
  <si>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</si>
  <si>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</si>
  <si>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</si>
  <si>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</si>
  <si>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</si>
  <si>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</si>
  <si>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</si>
  <si>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</si>
  <si>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</si>
  <si>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</si>
  <si>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</si>
  <si>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</si>
  <si>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</si>
  <si>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</si>
  <si>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</si>
  <si>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</si>
  <si>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</si>
  <si>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</si>
  <si>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</si>
  <si>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</si>
  <si>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</si>
  <si>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</si>
  <si>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</si>
  <si>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</si>
  <si>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</si>
  <si>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</si>
  <si>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</si>
  <si>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</si>
  <si>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</si>
  <si>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</si>
  <si>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</si>
  <si>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</si>
  <si>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</si>
  <si>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</si>
  <si>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</si>
  <si>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</si>
  <si>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</si>
  <si>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</si>
  <si>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</si>
  <si>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</si>
  <si>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</si>
  <si>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</si>
  <si>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</si>
  <si>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</si>
  <si>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</si>
  <si>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</si>
  <si>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</si>
  <si>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</si>
  <si>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</si>
  <si>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</si>
  <si>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</si>
  <si>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</si>
  <si>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</si>
  <si>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</si>
  <si>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</si>
  <si>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</si>
  <si>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</si>
  <si>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</si>
  <si>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</si>
  <si>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</si>
  <si>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</si>
  <si>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</si>
  <si>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</si>
  <si>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</si>
  <si>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</si>
  <si>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</si>
  <si>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</si>
  <si>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</si>
  <si>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</si>
  <si>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</si>
  <si>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</si>
  <si>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</si>
  <si>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</si>
  <si>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</si>
  <si>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</si>
  <si>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</si>
  <si>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</si>
  <si>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</si>
  <si>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</si>
  <si>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</si>
  <si>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</si>
  <si>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</si>
  <si>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</si>
  <si>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</si>
  <si>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</si>
  <si>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</si>
  <si>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</si>
  <si>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</si>
  <si>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</si>
  <si>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</si>
  <si>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</si>
  <si>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</si>
  <si>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</si>
  <si>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</si>
  <si>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</si>
  <si>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</si>
  <si>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</si>
  <si>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</si>
  <si>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</si>
  <si>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</si>
  <si>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</si>
  <si>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</si>
  <si>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</si>
  <si>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</si>
  <si>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</si>
  <si>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</si>
  <si>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</si>
  <si>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</si>
  <si>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</si>
  <si>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</si>
  <si>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</si>
  <si>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</si>
  <si>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</si>
  <si>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</si>
  <si>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</si>
  <si>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</si>
  <si>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</si>
  <si>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</si>
  <si>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</si>
  <si>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</si>
  <si>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</si>
  <si>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</si>
  <si>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</si>
  <si>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</si>
  <si>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</si>
  <si>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</si>
  <si>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</si>
  <si>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</si>
  <si>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</si>
  <si>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</si>
  <si>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</si>
  <si>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</si>
  <si>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</si>
  <si>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</si>
  <si>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</si>
  <si>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</si>
  <si>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</si>
  <si>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</si>
  <si>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</si>
  <si>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</si>
  <si>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</si>
  <si>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</si>
  <si>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</si>
  <si>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</si>
  <si>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</si>
  <si>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</si>
  <si>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</si>
  <si>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</si>
  <si>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</si>
  <si>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</si>
  <si>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</si>
  <si>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</si>
  <si>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</si>
  <si>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</si>
  <si>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</si>
  <si>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</si>
  <si>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</si>
  <si>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</si>
  <si>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</si>
  <si>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</si>
  <si>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</si>
  <si>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</si>
  <si>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</si>
  <si>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</si>
  <si>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</si>
  <si>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</si>
  <si>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</si>
  <si>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</si>
  <si>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</si>
  <si>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</si>
  <si>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</si>
  <si>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</si>
  <si>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</si>
  <si>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</si>
  <si>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</si>
  <si>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</si>
  <si>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</si>
  <si>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</si>
  <si>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</si>
  <si>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</si>
  <si>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</si>
  <si>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</si>
  <si>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</si>
  <si>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</si>
  <si>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</si>
  <si>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</si>
  <si>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</si>
  <si>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</si>
  <si>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</si>
  <si>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</si>
  <si>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</si>
  <si>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</si>
  <si>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</si>
  <si>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</si>
  <si>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</si>
  <si>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</si>
  <si>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</si>
  <si>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</si>
  <si>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</si>
  <si>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</si>
  <si>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</si>
  <si>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</si>
  <si>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</si>
  <si>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</si>
  <si>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</si>
  <si>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</si>
  <si>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</si>
  <si>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</si>
  <si>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</si>
  <si>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</si>
  <si>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</si>
  <si>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</si>
  <si>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</si>
  <si>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</si>
  <si>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</si>
  <si>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</si>
  <si>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</si>
  <si>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</si>
  <si>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</si>
  <si>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</si>
  <si>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</si>
  <si>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</si>
  <si>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</si>
  <si>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</si>
  <si>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</si>
  <si>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</si>
  <si>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</si>
  <si>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</si>
  <si>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</si>
  <si>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</si>
  <si>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</si>
  <si>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</si>
  <si>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</si>
  <si>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</si>
  <si>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</si>
  <si>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</si>
  <si>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</si>
  <si>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</si>
  <si>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</si>
  <si>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</si>
  <si>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</si>
  <si>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</si>
  <si>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</si>
  <si>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</si>
  <si>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</si>
  <si>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</si>
  <si>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</si>
  <si>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</si>
  <si>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</si>
  <si>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</si>
  <si>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</si>
  <si>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</si>
  <si>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</si>
  <si>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</si>
  <si>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</si>
  <si>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</si>
  <si>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</si>
  <si>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</si>
  <si>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</si>
  <si>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</si>
  <si>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</si>
  <si>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</si>
  <si>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</si>
  <si>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</si>
  <si>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</si>
  <si>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</si>
  <si>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</si>
  <si>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</si>
  <si>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</si>
  <si>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</si>
  <si>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</si>
  <si>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</si>
  <si>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</si>
  <si>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</si>
  <si>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</si>
  <si>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</si>
  <si>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</si>
  <si>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</si>
  <si>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</si>
  <si>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</si>
  <si>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</si>
  <si>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</si>
  <si>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</si>
  <si>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</si>
  <si>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</si>
  <si>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</si>
  <si>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</si>
  <si>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</si>
  <si>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</si>
  <si>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</si>
  <si>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</si>
  <si>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</si>
  <si>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</si>
  <si>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</si>
  <si>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</si>
  <si>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</si>
  <si>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</si>
  <si>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</si>
  <si>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</si>
  <si>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</si>
  <si>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</si>
  <si>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</si>
  <si>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</si>
  <si>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</si>
  <si>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</si>
  <si>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</si>
  <si>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</si>
  <si>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</si>
  <si>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</si>
  <si>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</si>
  <si>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</si>
  <si>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</si>
  <si>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</si>
  <si>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</si>
  <si>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</si>
  <si>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</si>
  <si>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</si>
  <si>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</si>
  <si>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</si>
  <si>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</si>
  <si>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</si>
  <si>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</si>
  <si>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</si>
  <si>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</si>
  <si>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</si>
  <si>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</si>
  <si>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</si>
  <si>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</si>
  <si>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</si>
  <si>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</si>
  <si>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</si>
  <si>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</si>
  <si>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</si>
  <si>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</si>
  <si>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</si>
  <si>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</si>
  <si>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</si>
  <si>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</si>
  <si>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</si>
  <si>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</si>
  <si>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</si>
  <si>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</si>
  <si>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</si>
  <si>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</si>
  <si>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</si>
  <si>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</si>
  <si>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</si>
  <si>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</si>
  <si>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</si>
  <si>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</si>
  <si>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</si>
  <si>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</si>
  <si>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</si>
  <si>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</si>
  <si>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</si>
  <si>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</si>
  <si>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</si>
  <si>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</si>
  <si>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</si>
  <si>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</si>
  <si>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</si>
  <si>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</si>
  <si>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</si>
  <si>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</si>
  <si>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</si>
  <si>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</si>
  <si>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</si>
  <si>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</si>
  <si>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</si>
  <si>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</si>
  <si>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</si>
  <si>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</si>
  <si>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</si>
  <si>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</si>
  <si>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</si>
  <si>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</si>
  <si>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</si>
  <si>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</si>
  <si>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</si>
  <si>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</si>
  <si>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</si>
  <si>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</si>
  <si>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</si>
  <si>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</si>
  <si>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</si>
  <si>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</si>
  <si>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</si>
  <si>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</si>
  <si>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</si>
  <si>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</si>
  <si>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</si>
  <si>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</si>
  <si>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</si>
  <si>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</si>
  <si>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</si>
  <si>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</si>
  <si>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</si>
  <si>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</si>
  <si>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</si>
  <si>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</si>
  <si>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</si>
  <si>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</si>
  <si>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</si>
  <si>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</si>
  <si>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</si>
  <si>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</si>
  <si>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</si>
  <si>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</si>
  <si>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</si>
  <si>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</si>
  <si>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</si>
  <si>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</si>
  <si>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</si>
  <si>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</si>
  <si>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</si>
  <si>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</si>
  <si>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</si>
  <si>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</si>
  <si>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</si>
  <si>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</si>
  <si>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</si>
  <si>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</si>
  <si>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</si>
  <si>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</si>
  <si>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</si>
  <si>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</si>
  <si>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</si>
  <si>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</si>
  <si>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</si>
  <si>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</si>
  <si>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</si>
  <si>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</si>
  <si>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</si>
  <si>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</si>
  <si>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</si>
  <si>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</si>
  <si>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</si>
  <si>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</si>
  <si>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</si>
  <si>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</si>
  <si>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</si>
  <si>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</si>
  <si>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</si>
  <si>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</si>
  <si>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</si>
  <si>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</si>
  <si>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</si>
  <si>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</si>
  <si>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</si>
  <si>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</si>
  <si>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</si>
  <si>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</si>
  <si>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</si>
  <si>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</si>
  <si>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</si>
  <si>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</si>
  <si>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</si>
  <si>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</si>
  <si>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</si>
  <si>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</si>
  <si>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</si>
  <si>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</si>
  <si>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</si>
  <si>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</si>
  <si>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</si>
  <si>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</si>
  <si>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</si>
  <si>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</si>
  <si>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</si>
  <si>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</si>
  <si>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</si>
  <si>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</si>
  <si>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</si>
  <si>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</si>
  <si>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</si>
  <si>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</si>
  <si>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</si>
  <si>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</si>
  <si>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</si>
  <si>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</si>
  <si>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</si>
  <si>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</si>
  <si>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</si>
  <si>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</si>
  <si>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</si>
  <si>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</si>
  <si>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</si>
  <si>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</si>
  <si>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</si>
  <si>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</si>
  <si>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</si>
  <si>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</si>
  <si>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</si>
  <si>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</si>
  <si>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</si>
  <si>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</si>
  <si>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</si>
  <si>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</si>
  <si>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</si>
  <si>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</si>
  <si>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</si>
  <si>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</si>
  <si>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</si>
  <si>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</si>
  <si>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</si>
  <si>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</si>
  <si>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</si>
  <si>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</si>
  <si>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</si>
  <si>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</si>
  <si>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</si>
  <si>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</si>
  <si>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</si>
  <si>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</si>
  <si>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</si>
  <si>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</si>
  <si>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</si>
  <si>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</si>
  <si>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</si>
  <si>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</si>
  <si>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</si>
  <si>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</si>
  <si>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</si>
  <si>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</si>
  <si>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</si>
  <si>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</si>
  <si>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</si>
  <si>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</si>
  <si>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</si>
  <si>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</si>
  <si>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</si>
  <si>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</si>
  <si>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</si>
  <si>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</si>
  <si>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</si>
  <si>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</si>
  <si>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</si>
  <si>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</si>
  <si>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</si>
  <si>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</si>
  <si>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</si>
  <si>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</si>
  <si>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</si>
  <si>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</si>
  <si>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</si>
  <si>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</si>
  <si>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</si>
  <si>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</si>
  <si>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</si>
  <si>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</si>
  <si>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</si>
  <si>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</si>
  <si>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</si>
  <si>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</si>
  <si>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</si>
  <si>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</si>
  <si>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</si>
  <si>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</si>
  <si>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</si>
  <si>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</si>
  <si>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</si>
  <si>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</si>
  <si>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</si>
  <si>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</si>
  <si>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</si>
  <si>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</si>
  <si>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</si>
  <si>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</si>
  <si>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</si>
  <si>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</si>
  <si>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</si>
  <si>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</si>
  <si>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</si>
  <si>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</si>
  <si>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</si>
  <si>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</si>
  <si>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</si>
  <si>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</si>
  <si>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</si>
  <si>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</si>
  <si>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</si>
  <si>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</si>
  <si>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</si>
  <si>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</si>
  <si>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</si>
  <si>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</si>
  <si>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</si>
  <si>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</si>
  <si>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</si>
  <si>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</si>
  <si>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</si>
  <si>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</si>
  <si>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</si>
  <si>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</si>
  <si>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</si>
  <si>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</si>
  <si>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</si>
  <si>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</si>
  <si>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</si>
  <si>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</si>
  <si>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</si>
  <si>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</si>
  <si>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</si>
  <si>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</si>
  <si>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</si>
  <si>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</si>
  <si>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</si>
  <si>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</si>
  <si>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</si>
  <si>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</si>
  <si>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</si>
  <si>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</si>
  <si>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</si>
  <si>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</si>
  <si>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</si>
  <si>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</si>
  <si>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</si>
  <si>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</si>
  <si>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</si>
  <si>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</si>
  <si>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</si>
  <si>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</si>
  <si>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</si>
  <si>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</si>
  <si>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</si>
  <si>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</si>
  <si>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</si>
  <si>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</si>
  <si>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</si>
  <si>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</si>
  <si>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</si>
  <si>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</si>
  <si>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</si>
  <si>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</si>
  <si>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</si>
  <si>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</si>
  <si>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</si>
  <si>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</si>
  <si>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</si>
  <si>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</si>
  <si>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</si>
  <si>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</si>
  <si>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</si>
  <si>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</si>
  <si>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</si>
  <si>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</si>
  <si>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</si>
  <si>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</si>
  <si>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</si>
  <si>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</si>
  <si>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</si>
  <si>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</si>
  <si>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</si>
  <si>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</si>
  <si>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</si>
  <si>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</si>
  <si>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</si>
  <si>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</si>
  <si>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</si>
  <si>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</si>
  <si>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</si>
  <si>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</si>
  <si>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</si>
  <si>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</si>
  <si>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</si>
  <si>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</si>
  <si>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</si>
  <si>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</si>
  <si>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</si>
  <si>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</si>
  <si>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</si>
  <si>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</si>
  <si>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</si>
  <si>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</si>
  <si>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</si>
  <si>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</si>
  <si>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</si>
  <si>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</si>
  <si>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</si>
  <si>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</si>
  <si>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</si>
  <si>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</si>
  <si>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</si>
  <si>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</si>
  <si>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</si>
  <si>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</si>
  <si>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</si>
  <si>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</si>
  <si>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</si>
  <si>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</si>
  <si>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</si>
  <si>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</si>
  <si>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</si>
  <si>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</si>
  <si>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</si>
  <si>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</si>
  <si>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</si>
  <si>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</si>
  <si>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</si>
  <si>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</si>
  <si>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</si>
  <si>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</si>
  <si>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</si>
  <si>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</si>
  <si>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</si>
  <si>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</si>
  <si>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</si>
  <si>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</si>
  <si>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</si>
  <si>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</si>
  <si>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</si>
  <si>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</si>
  <si>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</si>
  <si>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</si>
  <si>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</si>
  <si>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</si>
  <si>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</si>
  <si>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</si>
  <si>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</si>
  <si>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</si>
  <si>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</si>
  <si>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</si>
  <si>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</si>
  <si>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</si>
  <si>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</si>
  <si>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</si>
  <si>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</si>
  <si>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</si>
  <si>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</si>
  <si>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</si>
  <si>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</si>
  <si>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</si>
  <si>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</si>
  <si>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</si>
  <si>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</si>
  <si>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</si>
  <si>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</si>
  <si>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</si>
  <si>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</si>
  <si>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</si>
  <si>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</si>
  <si>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</si>
  <si>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</si>
  <si>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</si>
  <si>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</si>
  <si>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</si>
  <si>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</si>
  <si>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</si>
  <si>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</si>
  <si>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</si>
  <si>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</si>
  <si>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</si>
  <si>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</si>
  <si>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</si>
  <si>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</si>
  <si>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</si>
  <si>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</si>
  <si>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</si>
  <si>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</si>
  <si>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</si>
  <si>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</si>
  <si>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</si>
  <si>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</si>
  <si>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</si>
  <si>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</si>
  <si>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</si>
  <si>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</si>
  <si>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</si>
  <si>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</si>
  <si>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</si>
  <si>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</si>
  <si>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</si>
  <si>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</si>
  <si>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</si>
  <si>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</si>
  <si>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</si>
  <si>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</si>
  <si>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</si>
  <si>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</si>
  <si>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</si>
  <si>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</si>
  <si>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</si>
  <si>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</si>
  <si>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</si>
  <si>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</si>
  <si>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</si>
  <si>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</si>
  <si>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</si>
  <si>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</si>
  <si>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</si>
  <si>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</si>
  <si>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</si>
  <si>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</si>
  <si>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</si>
  <si>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</si>
  <si>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</si>
  <si>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</si>
  <si>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</si>
  <si>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</si>
  <si>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</si>
  <si>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</si>
  <si>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</si>
  <si>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</si>
  <si>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</si>
  <si>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</si>
  <si>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</si>
  <si>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</si>
  <si>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</si>
  <si>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</si>
  <si>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</si>
  <si>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</si>
  <si>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</si>
  <si>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</si>
  <si>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</si>
  <si>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</si>
  <si>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</si>
  <si>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</si>
  <si>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</si>
  <si>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</si>
  <si>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</si>
  <si>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</si>
  <si>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</si>
  <si>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</si>
  <si>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</si>
  <si>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</si>
  <si>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</si>
  <si>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</si>
  <si>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</si>
  <si>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</si>
  <si>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</si>
  <si>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</si>
  <si>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</si>
  <si>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</si>
  <si>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</si>
  <si>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</si>
  <si>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</si>
  <si>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</si>
  <si>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</si>
  <si>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</si>
  <si>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</si>
  <si>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</si>
  <si>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</si>
  <si>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</si>
  <si>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</si>
  <si>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</si>
  <si>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</si>
  <si>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</si>
  <si>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</si>
  <si>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</si>
  <si>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</si>
  <si>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</si>
  <si>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</si>
  <si>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</si>
  <si>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</si>
  <si>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</si>
  <si>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</si>
  <si>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</si>
  <si>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</si>
  <si>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</si>
  <si>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</si>
  <si>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</si>
  <si>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</si>
  <si>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</si>
  <si>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</si>
  <si>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</si>
  <si>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</si>
  <si>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</si>
  <si>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</si>
  <si>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</si>
  <si>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</si>
  <si>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</si>
  <si>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</si>
  <si>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</si>
  <si>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</si>
  <si>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</si>
  <si>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</si>
  <si>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</si>
  <si>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</si>
  <si>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</si>
  <si>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</si>
  <si>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</si>
  <si>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</si>
  <si>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</si>
  <si>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</si>
  <si>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</si>
  <si>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</si>
  <si>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</si>
  <si>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</si>
  <si>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</si>
  <si>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</si>
  <si>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</si>
  <si>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</si>
  <si>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</si>
  <si>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</si>
  <si>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</si>
  <si>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</si>
  <si>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</si>
  <si>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</si>
  <si>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</si>
  <si>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</si>
  <si>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</si>
  <si>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</si>
  <si>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</si>
  <si>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</si>
  <si>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</si>
  <si>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</si>
  <si>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</si>
  <si>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</si>
  <si>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</si>
  <si>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</si>
  <si>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</si>
  <si>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</si>
  <si>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</si>
  <si>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</si>
  <si>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</si>
  <si>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</si>
  <si>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</si>
  <si>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</si>
  <si>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</si>
  <si>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</si>
  <si>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</si>
  <si>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</si>
  <si>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</si>
  <si>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</si>
  <si>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</si>
  <si>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</si>
  <si>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</si>
  <si>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</si>
  <si>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</si>
  <si>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</si>
  <si>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</si>
  <si>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</si>
  <si>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</si>
  <si>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</si>
  <si>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</si>
  <si>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</si>
  <si>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</si>
  <si>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</si>
  <si>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</si>
  <si>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</si>
  <si>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</si>
  <si>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</si>
  <si>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</si>
  <si>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</si>
  <si>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</si>
  <si>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</si>
  <si>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</si>
  <si>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</si>
  <si>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</si>
  <si>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</si>
  <si>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</si>
  <si>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</si>
  <si>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</si>
  <si>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</si>
  <si>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</si>
  <si>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</si>
  <si>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</si>
  <si>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</si>
  <si>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</si>
  <si>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</si>
  <si>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</si>
  <si>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</si>
  <si>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</si>
  <si>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</si>
  <si>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</si>
  <si>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</si>
  <si>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</si>
  <si>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</si>
  <si>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</si>
  <si>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</si>
  <si>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</si>
  <si>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</si>
  <si>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</si>
  <si>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</si>
  <si>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</si>
  <si>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</si>
  <si>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</si>
  <si>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</si>
  <si>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</si>
  <si>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</si>
  <si>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</si>
  <si>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</si>
  <si>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</si>
  <si>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</si>
  <si>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</si>
  <si>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</si>
  <si>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</si>
  <si>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</si>
  <si>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</si>
  <si>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</si>
  <si>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</si>
  <si>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</si>
  <si>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</si>
  <si>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</si>
  <si>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</si>
  <si>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</si>
  <si>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</si>
  <si>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</si>
  <si>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</si>
  <si>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</si>
  <si>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</si>
  <si>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</si>
  <si>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</si>
  <si>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</si>
  <si>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</si>
  <si>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</si>
  <si>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</si>
  <si>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</si>
  <si>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</si>
  <si>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</si>
  <si>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</si>
  <si>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</si>
  <si>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</si>
  <si>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</si>
  <si>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</si>
  <si>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</si>
  <si>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</si>
  <si>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</si>
  <si>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</si>
  <si>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</si>
  <si>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</si>
  <si>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</si>
  <si>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</si>
  <si>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</si>
  <si>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</si>
  <si>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</si>
  <si>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</si>
  <si>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</si>
  <si>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</si>
  <si>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</si>
  <si>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</si>
  <si>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</si>
  <si>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</si>
  <si>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</si>
  <si>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</si>
  <si>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</si>
  <si>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</si>
  <si>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</si>
  <si>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</si>
  <si>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</si>
  <si>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</si>
  <si>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</si>
  <si>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</si>
  <si>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</si>
  <si>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</si>
  <si>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</si>
  <si>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</si>
  <si>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</si>
  <si>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</si>
  <si>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</si>
  <si>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</si>
  <si>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</si>
  <si>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</si>
  <si>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</si>
  <si>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</si>
  <si>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</si>
  <si>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</si>
  <si>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</si>
  <si>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</si>
  <si>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</si>
  <si>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</si>
  <si>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</si>
  <si>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</si>
  <si>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</si>
  <si>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</si>
  <si>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</si>
  <si>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</si>
  <si>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</si>
  <si>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</si>
  <si>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</si>
  <si>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</si>
  <si>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</si>
  <si>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</si>
  <si>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</si>
  <si>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</si>
  <si>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</si>
  <si>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</si>
  <si>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</si>
  <si>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</si>
  <si>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</si>
  <si>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</si>
  <si>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</si>
  <si>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</si>
  <si>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</si>
  <si>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</si>
  <si>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</si>
  <si>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</si>
  <si>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</si>
  <si>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</si>
  <si>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</si>
  <si>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</si>
  <si>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</si>
  <si>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</si>
  <si>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</si>
  <si>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</si>
  <si>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</si>
  <si>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</si>
  <si>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</si>
  <si>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</si>
  <si>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</si>
  <si>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</si>
  <si>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</si>
  <si>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</si>
  <si>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</si>
  <si>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</si>
  <si>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</si>
  <si>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</si>
  <si>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</si>
  <si>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</si>
  <si>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</si>
  <si>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</si>
  <si>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</si>
  <si>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</si>
  <si>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</si>
  <si>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</si>
  <si>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</si>
  <si>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</si>
  <si>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</si>
  <si>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</si>
  <si>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</si>
  <si>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</si>
  <si>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</si>
  <si>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</si>
  <si>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</si>
  <si>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</si>
  <si>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</si>
  <si>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</si>
  <si>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</si>
  <si>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</si>
  <si>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</si>
  <si>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</si>
  <si>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</si>
  <si>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</si>
  <si>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</si>
  <si>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</si>
  <si>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</si>
  <si>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</si>
  <si>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</si>
  <si>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</si>
  <si>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</si>
  <si>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</si>
  <si>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</si>
  <si>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</si>
  <si>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</si>
  <si>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</si>
  <si>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</si>
  <si>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</si>
  <si>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</si>
  <si>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</si>
  <si>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</si>
  <si>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</si>
  <si>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</si>
  <si>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</si>
  <si>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</si>
  <si>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</si>
  <si>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</si>
  <si>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</si>
  <si>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</si>
  <si>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</si>
  <si>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</si>
  <si>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</si>
  <si>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</si>
  <si>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</si>
  <si>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</si>
  <si>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</si>
  <si>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</si>
  <si>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</si>
  <si>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</si>
  <si>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</si>
  <si>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</si>
  <si>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</si>
  <si>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</si>
  <si>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</si>
  <si>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</si>
  <si>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</si>
  <si>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</si>
  <si>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</si>
  <si>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</si>
  <si>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</si>
  <si>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</si>
  <si>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</si>
  <si>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</si>
  <si>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</si>
  <si>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</si>
  <si>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</si>
  <si>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</si>
  <si>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</si>
  <si>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</si>
  <si>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</si>
  <si>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</si>
  <si>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</si>
  <si>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</si>
  <si>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</si>
  <si>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</si>
  <si>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</si>
  <si>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</si>
  <si>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</si>
  <si>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</si>
  <si>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</si>
  <si>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</si>
  <si>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</si>
  <si>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</si>
  <si>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</si>
  <si>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</si>
  <si>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</si>
  <si>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</si>
  <si>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</si>
  <si>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</si>
  <si>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</si>
  <si>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</si>
  <si>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</si>
  <si>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</si>
  <si>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</si>
  <si>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</si>
  <si>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</si>
  <si>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</si>
  <si>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</si>
  <si>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</si>
  <si>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</si>
  <si>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</si>
  <si>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</si>
  <si>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</si>
  <si>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</si>
  <si>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</si>
  <si>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</si>
  <si>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</si>
  <si>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</si>
  <si>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</si>
  <si>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</si>
  <si>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</si>
  <si>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</si>
  <si>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</si>
  <si>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</si>
  <si>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</si>
  <si>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</si>
  <si>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</si>
  <si>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</si>
  <si>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</si>
  <si>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</si>
  <si>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</si>
  <si>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</si>
  <si>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</si>
  <si>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</si>
  <si>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</si>
  <si>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</si>
  <si>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</si>
  <si>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</si>
  <si>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</si>
  <si>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</si>
  <si>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</si>
  <si>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</si>
  <si>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</si>
  <si>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</si>
  <si>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</si>
  <si>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</si>
  <si>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</si>
  <si>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</si>
  <si>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</si>
  <si>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</si>
  <si>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</si>
  <si>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</si>
  <si>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</si>
  <si>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</si>
  <si>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</si>
  <si>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</si>
  <si>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</si>
  <si>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</si>
  <si>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</si>
  <si>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</si>
  <si>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</si>
  <si>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</si>
  <si>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</si>
  <si>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</si>
  <si>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</si>
  <si>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</si>
  <si>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</si>
  <si>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</si>
  <si>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</si>
  <si>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</si>
  <si>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</si>
  <si>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</si>
  <si>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</si>
  <si>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</si>
  <si>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</si>
  <si>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</si>
  <si>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</si>
  <si>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</si>
  <si>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</si>
  <si>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</si>
  <si>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</si>
  <si>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</si>
  <si>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</si>
  <si>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</si>
  <si>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</si>
  <si>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</si>
  <si>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</si>
  <si>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</si>
  <si>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</si>
  <si>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</si>
  <si>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</si>
  <si>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</si>
  <si>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</si>
  <si>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</si>
  <si>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</si>
  <si>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</si>
  <si>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</si>
  <si>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</si>
  <si>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</si>
  <si>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</si>
  <si>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</si>
  <si>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</si>
  <si>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</si>
  <si>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</si>
  <si>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</si>
  <si>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</si>
  <si>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</si>
  <si>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</si>
  <si>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</si>
  <si>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</si>
  <si>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</si>
  <si>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</si>
  <si>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</si>
  <si>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</si>
  <si>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</si>
  <si>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</si>
  <si>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</si>
  <si>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</si>
  <si>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</si>
  <si>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</si>
  <si>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</si>
  <si>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</si>
  <si>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</si>
  <si>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</si>
  <si>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</si>
  <si>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</si>
  <si>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</si>
  <si>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</si>
  <si>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</si>
  <si>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</si>
  <si>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</si>
  <si>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</si>
  <si>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</si>
  <si>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</si>
  <si>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</si>
  <si>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</si>
  <si>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</si>
  <si>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</si>
  <si>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</si>
  <si>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</si>
  <si>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</si>
  <si>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</si>
  <si>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</si>
  <si>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</si>
  <si>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</si>
  <si>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</si>
  <si>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</si>
  <si>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</si>
  <si>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</si>
  <si>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</si>
  <si>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</si>
  <si>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</si>
  <si>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</si>
  <si>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</si>
  <si>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</si>
  <si>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</si>
  <si>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</si>
  <si>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</si>
  <si>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</si>
  <si>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</si>
  <si>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</si>
  <si>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</si>
  <si>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</si>
  <si>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</si>
  <si>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</si>
  <si>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</si>
  <si>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</si>
  <si>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</si>
  <si>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</si>
  <si>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</si>
  <si>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</si>
  <si>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</si>
  <si>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</si>
  <si>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</si>
  <si>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</si>
  <si>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</si>
  <si>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</si>
  <si>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</si>
  <si>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</si>
  <si>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</si>
  <si>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</si>
  <si>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</si>
  <si>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</si>
  <si>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</si>
  <si>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</si>
  <si>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</si>
  <si>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</si>
  <si>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</si>
  <si>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</si>
  <si>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</si>
  <si>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</si>
  <si>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</si>
  <si>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</si>
  <si>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</si>
  <si>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</si>
  <si>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</si>
  <si>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</si>
  <si>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</si>
  <si>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</si>
  <si>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</si>
  <si>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</si>
  <si>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</si>
  <si>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</si>
  <si>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</si>
  <si>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</si>
  <si>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</si>
  <si>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</si>
  <si>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</si>
  <si>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</si>
  <si>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</si>
  <si>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</si>
  <si>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</si>
  <si>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</si>
  <si>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</si>
  <si>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</si>
  <si>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</si>
  <si>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</si>
  <si>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</si>
  <si>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</si>
  <si>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</si>
  <si>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</si>
  <si>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</si>
  <si>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</si>
  <si>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</si>
  <si>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</si>
  <si>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</si>
  <si>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</si>
  <si>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</si>
  <si>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</si>
  <si>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</si>
  <si>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</si>
  <si>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</si>
  <si>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</si>
  <si>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</si>
  <si>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</si>
  <si>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</si>
  <si>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</si>
  <si>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</si>
  <si>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</si>
  <si>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</si>
  <si>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</si>
  <si>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</si>
  <si>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</si>
  <si>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</si>
  <si>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</si>
  <si>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</si>
  <si>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</si>
  <si>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</si>
  <si>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</si>
  <si>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</si>
  <si>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</si>
  <si>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</si>
  <si>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</si>
  <si>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</si>
  <si>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</si>
  <si>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</si>
  <si>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</si>
  <si>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</si>
  <si>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</si>
  <si>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</si>
  <si>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</si>
  <si>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</si>
  <si>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</si>
  <si>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</si>
  <si>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</si>
  <si>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</si>
  <si>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</si>
  <si>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</si>
  <si>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</si>
  <si>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</si>
  <si>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</si>
  <si>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</si>
  <si>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</si>
  <si>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</si>
  <si>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</si>
  <si>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</si>
  <si>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</si>
  <si>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</si>
  <si>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</si>
  <si>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</si>
  <si>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</si>
  <si>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</si>
  <si>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</si>
  <si>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</si>
  <si>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</si>
  <si>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</si>
  <si>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</si>
  <si>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</si>
  <si>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</si>
  <si>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</si>
  <si>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</si>
  <si>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</si>
  <si>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</si>
  <si>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</si>
  <si>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</si>
  <si>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</si>
  <si>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</si>
  <si>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</si>
  <si>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</si>
  <si>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</si>
  <si>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</si>
  <si>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</si>
  <si>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</si>
  <si>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</si>
  <si>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</si>
  <si>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</si>
  <si>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</si>
  <si>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</si>
  <si>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</si>
  <si>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</si>
  <si>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</si>
  <si>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</si>
  <si>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</si>
  <si>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</si>
  <si>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</si>
  <si>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</si>
  <si>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</si>
  <si>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</si>
  <si>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</si>
  <si>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</si>
  <si>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</si>
  <si>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</si>
  <si>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</si>
  <si>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</si>
  <si>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</si>
  <si>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</si>
  <si>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</si>
  <si>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</si>
  <si>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</si>
  <si>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</si>
  <si>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</si>
  <si>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</si>
  <si>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</si>
  <si>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</si>
  <si>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</si>
  <si>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</si>
  <si>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</si>
  <si>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</si>
  <si>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</si>
  <si>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</si>
  <si>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</si>
  <si>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</si>
  <si>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</si>
  <si>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</si>
  <si>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</si>
  <si>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</si>
  <si>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</si>
  <si>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</si>
  <si>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</si>
  <si>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</si>
  <si>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</si>
  <si>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</si>
  <si>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</si>
  <si>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</si>
  <si>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</si>
  <si>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</si>
  <si>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</si>
  <si>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</si>
  <si>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</si>
  <si>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</si>
  <si>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</si>
  <si>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</si>
  <si>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</si>
  <si>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</si>
  <si>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</si>
  <si>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</si>
  <si>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</si>
  <si>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</si>
  <si>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</si>
  <si>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</si>
  <si>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</si>
  <si>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</si>
  <si>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</si>
  <si>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</si>
  <si>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</si>
  <si>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</si>
  <si>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</si>
  <si>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</si>
  <si>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</si>
  <si>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</si>
  <si>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</si>
  <si>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</si>
  <si>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</si>
  <si>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</si>
  <si>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</si>
  <si>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</si>
  <si>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</si>
  <si>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</si>
  <si>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</si>
  <si>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</si>
  <si>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</si>
  <si>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</si>
  <si>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</si>
  <si>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</si>
  <si>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</si>
  <si>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</si>
  <si>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</si>
  <si>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</si>
  <si>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</si>
  <si>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</si>
  <si>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</si>
  <si>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</si>
  <si>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</si>
  <si>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</si>
  <si>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</si>
  <si>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</si>
  <si>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</si>
  <si>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</si>
  <si>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</si>
  <si>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</si>
  <si>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</si>
  <si>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</si>
  <si>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</si>
  <si>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</si>
  <si>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</si>
  <si>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</si>
  <si>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</si>
  <si>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</si>
  <si>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</si>
  <si>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</si>
  <si>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</si>
  <si>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</si>
  <si>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</si>
  <si>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</si>
  <si>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</si>
  <si>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</si>
  <si>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</si>
  <si>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</si>
  <si>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</si>
  <si>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</si>
  <si>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</si>
  <si>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</si>
  <si>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</si>
  <si>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</si>
  <si>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</si>
  <si>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</si>
  <si>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</si>
  <si>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</si>
  <si>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</si>
  <si>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</si>
  <si>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</si>
  <si>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</si>
  <si>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</si>
  <si>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</si>
  <si>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</si>
  <si>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</si>
  <si>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</si>
  <si>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</si>
  <si>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</si>
  <si>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</si>
  <si>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</si>
  <si>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</si>
  <si>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</si>
  <si>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</si>
  <si>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</si>
  <si>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</si>
  <si>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</si>
  <si>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</si>
  <si>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</si>
  <si>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</si>
  <si>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</si>
  <si>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</si>
  <si>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</si>
  <si>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</si>
  <si>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</si>
  <si>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</si>
  <si>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</si>
  <si>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</si>
  <si>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</si>
  <si>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</si>
  <si>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</si>
  <si>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</si>
  <si>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</si>
  <si>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</si>
  <si>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</si>
  <si>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</si>
  <si>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</si>
  <si>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</si>
  <si>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</si>
  <si>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</si>
  <si>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</si>
  <si>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</si>
  <si>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</si>
  <si>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</si>
  <si>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</si>
  <si>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</si>
  <si>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</si>
  <si>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</si>
  <si>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</si>
  <si>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</si>
  <si>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</si>
  <si>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</si>
  <si>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</si>
  <si>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</si>
  <si>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</si>
  <si>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</si>
  <si>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</si>
  <si>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</si>
  <si>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</si>
  <si>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</si>
  <si>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</si>
  <si>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</si>
  <si>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</si>
  <si>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</si>
  <si>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</si>
  <si>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</si>
  <si>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</si>
  <si>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</si>
  <si>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</si>
  <si>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</si>
  <si>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</si>
  <si>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</si>
  <si>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</si>
  <si>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</si>
  <si>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</si>
  <si>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</si>
  <si>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</si>
  <si>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</si>
  <si>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</si>
  <si>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</si>
  <si>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</si>
  <si>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</si>
  <si>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</si>
  <si>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</si>
  <si>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</si>
  <si>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</si>
  <si>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</si>
  <si>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</si>
  <si>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</si>
  <si>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</si>
  <si>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</si>
  <si>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</si>
  <si>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</si>
  <si>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</si>
  <si>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</si>
  <si>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</si>
  <si>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</si>
  <si>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</si>
  <si>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</si>
  <si>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</si>
  <si>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</si>
  <si>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</si>
  <si>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</si>
  <si>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</si>
  <si>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</si>
  <si>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</si>
  <si>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</si>
  <si>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</si>
  <si>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</si>
  <si>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</si>
  <si>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</si>
  <si>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</si>
  <si>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</si>
  <si>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</si>
  <si>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</si>
  <si>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</si>
  <si>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</si>
  <si>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</si>
  <si>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</si>
  <si>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</si>
  <si>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</si>
  <si>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</si>
  <si>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</si>
  <si>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</si>
  <si>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</si>
  <si>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</si>
  <si>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</si>
  <si>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</si>
  <si>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</si>
  <si>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</si>
  <si>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</si>
  <si>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</si>
  <si>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</si>
  <si>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</si>
  <si>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</si>
  <si>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</si>
  <si>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</si>
  <si>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</si>
  <si>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</si>
  <si>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</si>
  <si>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</si>
  <si>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</si>
  <si>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</si>
  <si>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</si>
  <si>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</si>
  <si>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</si>
  <si>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</si>
  <si>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</si>
  <si>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</si>
  <si>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</si>
  <si>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</si>
  <si>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</si>
  <si>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</si>
  <si>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</si>
  <si>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</si>
  <si>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</si>
  <si>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</si>
  <si>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</si>
  <si>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</si>
  <si>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</si>
  <si>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</si>
  <si>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</si>
  <si>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</si>
  <si>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</si>
  <si>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</si>
  <si>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</si>
  <si>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</si>
  <si>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</si>
  <si>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</si>
  <si>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</si>
  <si>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</si>
  <si>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</si>
  <si>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</si>
  <si>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</si>
  <si>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</si>
  <si>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</si>
  <si>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</si>
  <si>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</si>
  <si>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</si>
  <si>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</si>
  <si>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</si>
  <si>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</si>
  <si>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</si>
  <si>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</si>
  <si>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</si>
  <si>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</si>
  <si>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</si>
  <si>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</si>
  <si>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</si>
  <si>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</si>
  <si>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</si>
  <si>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</si>
  <si>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</si>
  <si>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</si>
  <si>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</si>
  <si>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</si>
  <si>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</si>
  <si>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</si>
  <si>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</si>
  <si>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</si>
  <si>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</si>
  <si>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</si>
  <si>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</si>
  <si>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</si>
  <si>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</si>
  <si>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</si>
  <si>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</si>
  <si>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</si>
  <si>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</si>
  <si>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</si>
  <si>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</si>
  <si>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</si>
  <si>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</si>
  <si>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</si>
  <si>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</si>
  <si>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</si>
  <si>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</si>
  <si>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</si>
  <si>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</si>
  <si>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</si>
  <si>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</si>
  <si>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</si>
  <si>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</si>
  <si>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</si>
  <si>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</si>
  <si>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</si>
  <si>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</si>
  <si>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</si>
  <si>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</si>
  <si>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</si>
  <si>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</si>
  <si>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</si>
  <si>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</si>
  <si>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</si>
  <si>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</si>
  <si>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</si>
  <si>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</si>
  <si>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</si>
  <si>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</si>
  <si>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</si>
  <si>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</si>
  <si>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</si>
  <si>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</si>
  <si>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</si>
  <si>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</si>
  <si>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</si>
  <si>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</si>
  <si>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</si>
  <si>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</si>
  <si>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</si>
  <si>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</si>
  <si>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</si>
  <si>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</si>
  <si>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</si>
  <si>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</si>
  <si>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</si>
  <si>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</si>
  <si>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</si>
  <si>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</si>
  <si>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</si>
  <si>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</si>
  <si>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</si>
  <si>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</si>
  <si>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</si>
  <si>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</si>
  <si>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</si>
  <si>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</si>
  <si>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</si>
  <si>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</si>
  <si>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</si>
  <si>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</si>
  <si>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</si>
  <si>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</si>
  <si>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</si>
  <si>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</si>
  <si>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</si>
  <si>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</si>
  <si>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</si>
  <si>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</si>
  <si>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</si>
  <si>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</si>
  <si>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</si>
  <si>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</si>
  <si>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</si>
  <si>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</si>
  <si>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</si>
  <si>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</si>
  <si>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</si>
  <si>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</si>
  <si>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</si>
  <si>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</si>
  <si>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</si>
  <si>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</si>
  <si>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</si>
  <si>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</si>
  <si>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</si>
  <si>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</si>
  <si>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</si>
  <si>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</si>
  <si>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</si>
  <si>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</si>
  <si>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</si>
  <si>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</si>
  <si>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</si>
  <si>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</si>
  <si>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</si>
  <si>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</si>
  <si>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</si>
  <si>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</si>
  <si>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</si>
  <si>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</si>
  <si>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</si>
  <si>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</si>
  <si>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</si>
  <si>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</si>
  <si>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</si>
  <si>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</si>
  <si>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</si>
  <si>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</si>
  <si>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</si>
  <si>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</si>
  <si>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</si>
  <si>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</si>
  <si>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</si>
  <si>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</si>
  <si>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</si>
  <si>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</si>
  <si>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</si>
  <si>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</si>
  <si>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</si>
  <si>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</si>
  <si>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</si>
  <si>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</si>
  <si>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</si>
  <si>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</si>
  <si>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</si>
  <si>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</si>
  <si>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</si>
  <si>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</si>
  <si>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</si>
  <si>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</si>
  <si>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</si>
  <si>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</si>
  <si>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</si>
  <si>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</si>
  <si>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</si>
  <si>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</si>
  <si>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</si>
  <si>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</si>
  <si>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</si>
  <si>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</si>
  <si>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</si>
  <si>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</si>
  <si>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</si>
  <si>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</si>
  <si>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</si>
  <si>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</si>
  <si>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</si>
  <si>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</si>
  <si>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</si>
  <si>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</si>
  <si>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</si>
  <si>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</si>
  <si>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</si>
  <si>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</si>
  <si>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</si>
  <si>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</si>
  <si>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</si>
  <si>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</si>
  <si>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</si>
  <si>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</si>
  <si>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</si>
  <si>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</si>
  <si>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</si>
  <si>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</si>
  <si>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</si>
  <si>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</si>
  <si>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</si>
  <si>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</si>
  <si>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</si>
  <si>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</si>
  <si>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</si>
  <si>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</si>
  <si>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</si>
  <si>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</si>
  <si>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</si>
  <si>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</si>
  <si>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</si>
  <si>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</si>
  <si>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</si>
  <si>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</si>
  <si>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</si>
  <si>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</si>
  <si>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</si>
  <si>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</si>
  <si>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</si>
  <si>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</si>
  <si>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</si>
  <si>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</si>
  <si>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</si>
  <si>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</si>
  <si>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</si>
  <si>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</si>
  <si>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</si>
  <si>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</si>
  <si>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</si>
  <si>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</si>
  <si>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</si>
  <si>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</si>
  <si>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</si>
  <si>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</si>
  <si>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</si>
  <si>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</si>
  <si>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</si>
  <si>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</si>
  <si>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</si>
  <si>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</si>
  <si>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</si>
  <si>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</si>
  <si>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</si>
  <si>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</si>
  <si>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</si>
  <si>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</si>
  <si>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</si>
  <si>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</si>
  <si>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</si>
  <si>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</si>
  <si>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</si>
  <si>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</si>
  <si>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</si>
  <si>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</si>
  <si>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</si>
  <si>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</si>
  <si>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</si>
  <si>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</si>
  <si>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</si>
  <si>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</si>
  <si>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</si>
  <si>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</si>
  <si>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</si>
  <si>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</si>
  <si>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</si>
  <si>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</si>
  <si>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</si>
  <si>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</si>
  <si>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</si>
  <si>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</si>
  <si>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</si>
  <si>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</si>
  <si>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</si>
  <si>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</si>
  <si>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</si>
  <si>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</si>
  <si>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</si>
  <si>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</si>
  <si>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</si>
  <si>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</si>
  <si>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</si>
  <si>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</si>
  <si>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</si>
  <si>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</si>
  <si>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</si>
  <si>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</si>
  <si>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</si>
  <si>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</si>
  <si>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</si>
  <si>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</si>
  <si>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</si>
  <si>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</si>
  <si>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</si>
  <si>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</si>
  <si>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</si>
  <si>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</si>
  <si>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</si>
  <si>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</si>
  <si>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</si>
  <si>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</si>
  <si>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</si>
  <si>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</si>
  <si>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</si>
  <si>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</si>
  <si>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</si>
  <si>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</si>
  <si>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</si>
  <si>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</si>
  <si>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</si>
  <si>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</si>
  <si>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</si>
  <si>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</si>
  <si>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</si>
  <si>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</si>
  <si>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</si>
  <si>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</si>
  <si>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</si>
  <si>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</si>
  <si>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</si>
  <si>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</si>
  <si>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</si>
  <si>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</si>
  <si>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</si>
  <si>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</si>
  <si>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</si>
  <si>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</si>
  <si>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</si>
  <si>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</si>
  <si>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</si>
  <si>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</si>
  <si>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</si>
  <si>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</si>
  <si>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</si>
  <si>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</si>
  <si>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</si>
  <si>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</si>
  <si>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</si>
  <si>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</si>
  <si>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</si>
  <si>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</si>
  <si>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</si>
  <si>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</si>
  <si>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</si>
  <si>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</si>
  <si>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</si>
  <si>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</si>
  <si>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</si>
  <si>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</si>
  <si>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</si>
  <si>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</si>
  <si>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</si>
  <si>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</si>
  <si>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</si>
  <si>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</si>
  <si>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</si>
  <si>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</si>
  <si>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</si>
  <si>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</si>
  <si>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</si>
  <si>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</si>
  <si>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</si>
  <si>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</si>
  <si>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</si>
  <si>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</si>
  <si>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</si>
  <si>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</si>
  <si>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</si>
  <si>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</si>
  <si>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</si>
  <si>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</si>
  <si>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</si>
  <si>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</si>
  <si>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</si>
  <si>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</si>
  <si>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</si>
  <si>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</si>
  <si>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</si>
  <si>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</si>
  <si>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</si>
  <si>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</si>
  <si>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</si>
  <si>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</si>
  <si>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</si>
  <si>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</si>
  <si>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</si>
  <si>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</si>
  <si>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</si>
  <si>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</si>
  <si>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</si>
  <si>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</si>
  <si>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</si>
  <si>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</si>
  <si>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</si>
  <si>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</si>
  <si>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</si>
  <si>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</si>
  <si>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</si>
  <si>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</si>
  <si>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</si>
  <si>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</si>
  <si>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</si>
  <si>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</si>
  <si>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</si>
  <si>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</si>
  <si>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</si>
  <si>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</si>
  <si>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</si>
  <si>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</si>
  <si>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</si>
  <si>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</si>
  <si>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</si>
  <si>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</si>
  <si>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</si>
  <si>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</si>
  <si>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</si>
  <si>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</si>
  <si>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</si>
  <si>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</si>
  <si>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</si>
  <si>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</si>
  <si>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</si>
  <si>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</si>
  <si>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</si>
  <si>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</si>
  <si>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</si>
  <si>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</si>
  <si>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</si>
  <si>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</si>
  <si>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</si>
  <si>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</si>
  <si>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</si>
  <si>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</si>
  <si>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</si>
  <si>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</si>
  <si>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</si>
  <si>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</si>
  <si>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</si>
  <si>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</si>
  <si>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</si>
  <si>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</si>
  <si>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</si>
  <si>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</si>
  <si>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</si>
  <si>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</si>
  <si>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</si>
  <si>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</si>
  <si>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</si>
  <si>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</si>
  <si>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</si>
  <si>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</si>
  <si>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</si>
  <si>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</si>
  <si>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</si>
  <si>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</si>
  <si>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</si>
  <si>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</si>
  <si>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</si>
  <si>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</si>
  <si>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</si>
  <si>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</si>
  <si>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</si>
  <si>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</si>
  <si>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</si>
  <si>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</si>
  <si>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</si>
  <si>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</si>
  <si>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</si>
  <si>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</si>
  <si>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</si>
  <si>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</si>
  <si>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</si>
  <si>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</si>
  <si>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</si>
  <si>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</si>
  <si>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</si>
  <si>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</si>
  <si>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</si>
  <si>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</si>
  <si>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</si>
  <si>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</si>
  <si>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</si>
  <si>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</si>
  <si>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</si>
  <si>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</si>
  <si>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</si>
  <si>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</si>
  <si>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</si>
  <si>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</si>
  <si>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</si>
  <si>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</si>
  <si>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</si>
  <si>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</si>
  <si>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</si>
  <si>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</si>
  <si>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</si>
  <si>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</si>
  <si>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</si>
  <si>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</si>
  <si>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</si>
  <si>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</si>
  <si>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</si>
  <si>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</si>
  <si>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</si>
  <si>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</si>
  <si>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</si>
  <si>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</si>
  <si>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</si>
  <si>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</si>
  <si>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</si>
  <si>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</si>
  <si>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</si>
  <si>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</si>
  <si>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</si>
  <si>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</si>
  <si>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</si>
  <si>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</si>
  <si>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</si>
  <si>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</si>
  <si>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</si>
  <si>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</si>
  <si>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</si>
  <si>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</si>
  <si>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</si>
  <si>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</si>
  <si>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</si>
  <si>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</si>
  <si>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</si>
  <si>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</si>
  <si>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</si>
  <si>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</si>
  <si>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</si>
  <si>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</si>
  <si>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</si>
  <si>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</si>
  <si>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</si>
  <si>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</si>
  <si>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</si>
  <si>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</si>
  <si>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</si>
  <si>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</si>
  <si>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</si>
  <si>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</si>
  <si>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</si>
  <si>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</si>
  <si>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</si>
  <si>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</si>
  <si>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</si>
  <si>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</si>
  <si>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</si>
  <si>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</si>
  <si>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</si>
  <si>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</si>
  <si>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</si>
  <si>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</si>
  <si>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</si>
  <si>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</si>
  <si>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</si>
  <si>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</si>
  <si>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</si>
  <si>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</si>
  <si>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</si>
  <si>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</si>
  <si>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</si>
  <si>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</si>
  <si>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</si>
  <si>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</si>
  <si>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</si>
  <si>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</si>
  <si>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</si>
  <si>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</si>
  <si>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</si>
  <si>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</si>
  <si>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</si>
  <si>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</si>
  <si>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</si>
  <si>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</si>
  <si>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</si>
  <si>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</si>
  <si>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</si>
  <si>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</si>
  <si>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</si>
  <si>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</si>
  <si>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</si>
  <si>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</si>
  <si>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</si>
  <si>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</si>
  <si>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</si>
  <si>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</si>
  <si>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</si>
  <si>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</si>
  <si>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</si>
  <si>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</si>
  <si>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</si>
  <si>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</si>
  <si>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</si>
  <si>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</si>
  <si>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</si>
  <si>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</si>
  <si>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</si>
  <si>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</si>
  <si>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</si>
  <si>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</si>
  <si>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</si>
  <si>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</si>
  <si>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</si>
  <si>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</si>
  <si>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</si>
  <si>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</si>
  <si>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</si>
  <si>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</si>
  <si>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</si>
  <si>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</si>
  <si>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</si>
  <si>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</si>
  <si>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</si>
  <si>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</si>
  <si>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</si>
  <si>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</si>
  <si>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</si>
  <si>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</si>
  <si>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</si>
  <si>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</si>
  <si>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</si>
  <si>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</si>
  <si>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</si>
  <si>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</si>
  <si>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</si>
  <si>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</si>
  <si>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</si>
  <si>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</si>
  <si>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</si>
  <si>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</si>
  <si>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</si>
  <si>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</si>
  <si>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</si>
  <si>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</si>
  <si>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</si>
  <si>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</si>
  <si>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</si>
  <si>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</si>
  <si>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</si>
  <si>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</si>
  <si>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</si>
  <si>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</si>
  <si>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</si>
  <si>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</si>
  <si>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</si>
  <si>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</si>
  <si>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</si>
  <si>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</si>
  <si>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</si>
  <si>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</si>
  <si>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</si>
  <si>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</si>
  <si>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</si>
  <si>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</si>
  <si>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</si>
  <si>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</si>
  <si>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</si>
  <si>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</si>
  <si>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</si>
  <si>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</si>
  <si>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</si>
  <si>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</si>
  <si>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</si>
  <si>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</si>
  <si>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</si>
  <si>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</si>
  <si>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</si>
  <si>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</si>
  <si>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</si>
  <si>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</si>
  <si>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</si>
  <si>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</si>
  <si>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</si>
  <si>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</si>
  <si>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</si>
  <si>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</si>
  <si>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</si>
  <si>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</si>
  <si>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</si>
  <si>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</si>
  <si>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</si>
  <si>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</si>
  <si>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</si>
  <si>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</si>
  <si>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</si>
  <si>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</si>
  <si>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</si>
  <si>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</si>
  <si>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</si>
  <si>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</si>
  <si>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</si>
  <si>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</si>
  <si>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</si>
  <si>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</si>
  <si>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</si>
  <si>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</si>
  <si>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</si>
  <si>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</si>
  <si>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</si>
  <si>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</si>
  <si>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</si>
  <si>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</si>
  <si>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</si>
  <si>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</si>
  <si>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</si>
  <si>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</si>
  <si>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</si>
  <si>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</si>
  <si>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</si>
  <si>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</si>
  <si>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</si>
  <si>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</si>
  <si>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</si>
  <si>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</si>
  <si>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</si>
  <si>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</si>
  <si>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</si>
  <si>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</si>
  <si>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</si>
  <si>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</si>
  <si>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</si>
  <si>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</si>
  <si>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</si>
  <si>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</si>
  <si>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</si>
  <si>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</si>
  <si>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</si>
  <si>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</si>
  <si>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</si>
  <si>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</si>
  <si>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</si>
  <si>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</si>
  <si>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</si>
  <si>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</si>
  <si>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</si>
  <si>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</si>
  <si>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</si>
  <si>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</si>
  <si>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</si>
  <si>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</si>
  <si>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</si>
  <si>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</si>
  <si>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</si>
  <si>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</si>
  <si>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</si>
  <si>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</si>
  <si>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</si>
  <si>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</si>
  <si>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</si>
  <si>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</si>
  <si>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</si>
  <si>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</si>
  <si>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</si>
  <si>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</si>
  <si>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</si>
  <si>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</si>
  <si>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</si>
  <si>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</si>
  <si>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</si>
  <si>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</si>
  <si>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</si>
  <si>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</si>
  <si>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</si>
  <si>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</si>
  <si>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</si>
  <si>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</si>
  <si>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</si>
  <si>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</si>
  <si>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</si>
  <si>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</si>
  <si>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</si>
  <si>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</si>
  <si>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</si>
  <si>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</si>
  <si>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</si>
  <si>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</si>
  <si>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</si>
  <si>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</si>
  <si>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</si>
  <si>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</si>
  <si>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</si>
  <si>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</si>
  <si>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</si>
  <si>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</si>
  <si>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</si>
  <si>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</si>
  <si>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</si>
  <si>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</si>
  <si>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</si>
  <si>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</si>
  <si>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</si>
  <si>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</si>
  <si>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</si>
  <si>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</si>
  <si>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</si>
  <si>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</si>
  <si>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</si>
  <si>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</si>
  <si>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</si>
  <si>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</si>
  <si>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</si>
  <si>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</si>
  <si>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</si>
  <si>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</si>
  <si>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</si>
  <si>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</si>
  <si>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</si>
  <si>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</si>
  <si>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</si>
  <si>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</si>
  <si>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</si>
  <si>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</si>
  <si>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</si>
  <si>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</si>
  <si>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</si>
  <si>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</si>
  <si>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</si>
  <si>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</si>
  <si>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</si>
  <si>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</si>
  <si>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</si>
  <si>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</si>
  <si>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</si>
  <si>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</si>
  <si>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</si>
  <si>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</si>
  <si>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</si>
  <si>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</si>
  <si>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</si>
  <si>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</si>
  <si>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</si>
  <si>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</si>
  <si>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</si>
  <si>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</si>
  <si>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</si>
  <si>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</si>
  <si>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</si>
  <si>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</si>
  <si>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</si>
  <si>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</si>
  <si>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</si>
  <si>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</si>
  <si>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</si>
  <si>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</si>
  <si>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</si>
  <si>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</si>
  <si>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</si>
  <si>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</si>
  <si>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</si>
  <si>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</si>
  <si>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</si>
  <si>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</si>
  <si>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</si>
  <si>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</si>
  <si>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</si>
  <si>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</si>
  <si>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</si>
  <si>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</si>
  <si>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</si>
  <si>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</si>
  <si>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</si>
  <si>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</si>
  <si>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</si>
  <si>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</si>
  <si>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</si>
  <si>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</si>
  <si>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</si>
  <si>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</si>
  <si>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</si>
  <si>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</si>
  <si>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</si>
  <si>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</si>
  <si>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</si>
  <si>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</si>
  <si>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</si>
  <si>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</si>
  <si>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</si>
  <si>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</si>
  <si>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</si>
  <si>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</si>
  <si>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</si>
  <si>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</si>
  <si>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</si>
  <si>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</si>
  <si>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</si>
  <si>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</si>
  <si>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</si>
  <si>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</si>
  <si>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</si>
  <si>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</si>
  <si>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</si>
  <si>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</si>
  <si>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</si>
  <si>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</si>
  <si>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</si>
  <si>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</si>
  <si>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</si>
  <si>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</si>
  <si>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</si>
  <si>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</si>
  <si>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</si>
  <si>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</si>
  <si>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</si>
  <si>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</si>
  <si>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</si>
  <si>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</si>
  <si>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</si>
  <si>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</si>
  <si>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</si>
  <si>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</si>
  <si>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</si>
  <si>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</si>
  <si>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</si>
  <si>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</si>
  <si>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</si>
  <si>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</si>
  <si>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</si>
  <si>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</si>
  <si>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</si>
  <si>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</si>
  <si>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</si>
  <si>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</si>
  <si>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</si>
  <si>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</si>
  <si>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</si>
  <si>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</si>
  <si>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</si>
  <si>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</si>
  <si>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</si>
  <si>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</si>
  <si>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</si>
  <si>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</si>
  <si>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</si>
  <si>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</si>
  <si>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</si>
  <si>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</si>
  <si>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</si>
  <si>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</si>
  <si>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</si>
  <si>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</si>
  <si>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</si>
  <si>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</si>
  <si>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</si>
  <si>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</si>
  <si>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</si>
  <si>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</si>
  <si>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</si>
  <si>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</si>
  <si>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</si>
  <si>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</si>
  <si>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</si>
  <si>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</si>
  <si>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</si>
  <si>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</si>
  <si>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</si>
  <si>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</si>
  <si>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</si>
  <si>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</si>
  <si>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</si>
  <si>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</si>
  <si>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</si>
  <si>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</si>
  <si>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</si>
  <si>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</si>
  <si>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</si>
  <si>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</si>
  <si>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</si>
  <si>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</si>
  <si>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</si>
  <si>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</si>
  <si>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</si>
  <si>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</si>
  <si>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</si>
  <si>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</si>
  <si>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</si>
  <si>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</si>
  <si>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</si>
  <si>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</si>
  <si>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</si>
  <si>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</si>
  <si>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</si>
  <si>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</si>
  <si>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</si>
  <si>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</si>
  <si>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</si>
  <si>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</si>
  <si>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</si>
  <si>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</si>
  <si>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</si>
  <si>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</si>
  <si>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</si>
  <si>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</si>
  <si>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</si>
  <si>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</si>
  <si>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</si>
  <si>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</si>
  <si>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</si>
  <si>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</si>
  <si>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</si>
  <si>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</si>
  <si>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</si>
  <si>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</si>
  <si>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</si>
  <si>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</si>
  <si>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</si>
  <si>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</si>
  <si>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</si>
  <si>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</si>
  <si>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</si>
  <si>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</si>
  <si>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</si>
  <si>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</si>
  <si>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</si>
  <si>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</si>
  <si>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</si>
  <si>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</si>
  <si>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</si>
  <si>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</si>
  <si>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</si>
  <si>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</si>
  <si>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</si>
  <si>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</si>
  <si>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</si>
  <si>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</si>
  <si>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</si>
  <si>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</si>
  <si>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</si>
  <si>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</si>
  <si>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</si>
  <si>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</si>
  <si>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</si>
  <si>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</si>
  <si>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</si>
  <si>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</si>
  <si>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</si>
  <si>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</si>
  <si>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</si>
  <si>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</si>
  <si>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</si>
  <si>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</si>
  <si>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</si>
  <si>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</si>
  <si>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</si>
  <si>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</si>
  <si>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</si>
  <si>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</si>
  <si>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</si>
  <si>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</si>
  <si>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</si>
  <si>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</si>
  <si>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</si>
  <si>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</si>
  <si>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</si>
  <si>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</si>
  <si>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</si>
  <si>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</si>
  <si>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</si>
  <si>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</si>
  <si>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</si>
  <si>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</si>
  <si>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</si>
  <si>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</si>
  <si>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</si>
  <si>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</si>
  <si>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</si>
  <si>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</si>
  <si>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</si>
  <si>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</si>
  <si>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</si>
  <si>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</si>
  <si>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</si>
  <si>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</si>
  <si>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</si>
  <si>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</si>
  <si>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</si>
  <si>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</si>
  <si>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</si>
  <si>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</si>
  <si>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</si>
  <si>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</si>
  <si>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</si>
  <si>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</si>
  <si>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</si>
  <si>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</si>
  <si>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</si>
  <si>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</si>
  <si>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</si>
  <si>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</si>
  <si>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</si>
  <si>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</si>
  <si>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</si>
  <si>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</si>
  <si>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</si>
  <si>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</si>
  <si>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</si>
  <si>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</si>
  <si>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</si>
  <si>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</si>
  <si>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</si>
  <si>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</si>
  <si>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</si>
  <si>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</si>
  <si>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</si>
  <si>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</si>
  <si>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</si>
  <si>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</si>
  <si>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</si>
  <si>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</si>
  <si>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</si>
  <si>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</si>
  <si>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</si>
  <si>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</si>
  <si>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</si>
  <si>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</si>
  <si>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</si>
  <si>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</si>
  <si>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</si>
  <si>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</si>
  <si>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</si>
  <si>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</si>
  <si>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</si>
  <si>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</si>
  <si>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</si>
  <si>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</si>
  <si>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</si>
  <si>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</si>
  <si>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</si>
  <si>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</si>
  <si>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</si>
  <si>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</si>
  <si>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</si>
  <si>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</si>
  <si>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</si>
  <si>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</si>
  <si>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</si>
  <si>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</si>
  <si>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</si>
  <si>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</si>
  <si>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</si>
  <si>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</si>
  <si>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</si>
  <si>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</si>
  <si>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</si>
  <si>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</si>
  <si>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</si>
  <si>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</si>
  <si>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</si>
  <si>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</si>
  <si>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</si>
  <si>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</si>
  <si>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</si>
  <si>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</si>
  <si>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</si>
  <si>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</si>
  <si>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</si>
  <si>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</si>
  <si>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</si>
  <si>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</si>
  <si>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</si>
  <si>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</si>
  <si>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</si>
  <si>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</si>
  <si>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</si>
  <si>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</si>
  <si>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</si>
  <si>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</si>
  <si>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</si>
  <si>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</si>
  <si>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</si>
  <si>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</si>
  <si>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</si>
  <si>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</si>
  <si>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</si>
  <si>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</si>
  <si>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</si>
  <si>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</si>
  <si>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</si>
  <si>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</si>
  <si>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</si>
  <si>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</si>
  <si>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</si>
  <si>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</si>
  <si>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</si>
  <si>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</si>
  <si>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</si>
  <si>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</si>
  <si>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</si>
  <si>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</si>
  <si>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</si>
  <si>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</si>
  <si>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</si>
  <si>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</si>
  <si>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</si>
  <si>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</si>
  <si>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</si>
  <si>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</si>
  <si>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</si>
  <si>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</si>
  <si>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</si>
  <si>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</si>
  <si>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</si>
  <si>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</si>
  <si>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</si>
  <si>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</si>
  <si>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</si>
  <si>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</si>
  <si>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</si>
  <si>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</si>
  <si>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</si>
  <si>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</si>
  <si>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</si>
  <si>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</si>
  <si>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</si>
  <si>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</si>
  <si>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</si>
  <si>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</si>
  <si>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</si>
  <si>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</si>
  <si>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</si>
  <si>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</si>
  <si>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</si>
  <si>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</si>
  <si>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</si>
  <si>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</si>
  <si>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</si>
  <si>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</si>
  <si>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</si>
  <si>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</si>
  <si>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</si>
  <si>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</si>
  <si>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</si>
  <si>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</si>
  <si>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</si>
  <si>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</si>
  <si>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</si>
  <si>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</si>
  <si>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</si>
  <si>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</si>
  <si>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</si>
  <si>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</si>
  <si>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</si>
  <si>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</si>
  <si>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</si>
  <si>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</si>
  <si>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</si>
  <si>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</si>
  <si>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</si>
  <si>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</si>
  <si>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</si>
  <si>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</si>
  <si>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</si>
  <si>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</si>
  <si>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</si>
  <si>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</si>
  <si>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</si>
  <si>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</si>
  <si>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</si>
  <si>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</si>
  <si>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</si>
  <si>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</si>
  <si>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</si>
  <si>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</si>
  <si>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</si>
  <si>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</si>
  <si>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</si>
  <si>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</si>
  <si>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</si>
  <si>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</si>
  <si>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</si>
  <si>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</si>
  <si>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</si>
  <si>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</si>
  <si>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</si>
  <si>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</si>
  <si>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</si>
  <si>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</si>
  <si>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</si>
  <si>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</si>
  <si>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</si>
  <si>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</si>
  <si>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</si>
  <si>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</si>
  <si>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</si>
  <si>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</si>
  <si>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</si>
  <si>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</si>
  <si>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</si>
  <si>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</si>
  <si>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</si>
  <si>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</si>
  <si>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</si>
  <si>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</si>
  <si>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</si>
  <si>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</si>
  <si>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</si>
  <si>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</si>
  <si>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</si>
  <si>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</si>
  <si>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</si>
  <si>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</si>
  <si>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</si>
  <si>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</si>
  <si>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</si>
  <si>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</si>
  <si>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</si>
  <si>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</si>
  <si>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</si>
  <si>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</si>
  <si>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</si>
  <si>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</si>
  <si>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</si>
  <si>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</si>
  <si>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</si>
  <si>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</si>
  <si>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</si>
  <si>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</si>
  <si>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</si>
  <si>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</si>
  <si>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</si>
  <si>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</si>
  <si>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</si>
  <si>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</si>
  <si>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</si>
  <si>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</si>
  <si>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</si>
  <si>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</si>
  <si>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</si>
  <si>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</si>
  <si>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</si>
  <si>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</si>
  <si>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</si>
  <si>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</si>
  <si>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</si>
  <si>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</si>
  <si>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</si>
  <si>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</si>
  <si>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</si>
  <si>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</si>
  <si>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</si>
  <si>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</si>
  <si>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</si>
  <si>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</si>
  <si>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</si>
  <si>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</si>
  <si>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</si>
  <si>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</si>
  <si>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</si>
  <si>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</si>
  <si>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</si>
  <si>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</si>
  <si>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</si>
  <si>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</si>
  <si>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</si>
  <si>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</si>
  <si>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</si>
  <si>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</si>
  <si>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</si>
  <si>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</si>
  <si>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</si>
  <si>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</si>
  <si>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</si>
  <si>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</si>
  <si>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</si>
  <si>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</si>
  <si>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</si>
  <si>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</si>
  <si>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</si>
  <si>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</si>
  <si>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</si>
  <si>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</si>
  <si>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</si>
  <si>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</si>
  <si>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</si>
  <si>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</si>
  <si>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</si>
  <si>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</si>
  <si>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</si>
  <si>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</si>
  <si>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</si>
  <si>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</si>
  <si>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</si>
  <si>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</si>
  <si>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</si>
  <si>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</si>
  <si>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</si>
  <si>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</si>
  <si>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</si>
  <si>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</si>
  <si>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</si>
  <si>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</si>
  <si>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</si>
  <si>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</si>
  <si>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</si>
  <si>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</si>
  <si>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</si>
  <si>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</si>
  <si>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</si>
  <si>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</si>
  <si>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</si>
  <si>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</si>
  <si>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</si>
  <si>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</si>
  <si>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</si>
  <si>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</si>
  <si>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</si>
  <si>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</si>
  <si>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</si>
  <si>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</si>
  <si>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</si>
  <si>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</si>
  <si>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</si>
  <si>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</si>
  <si>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</si>
  <si>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</si>
  <si>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</si>
  <si>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</si>
  <si>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</si>
  <si>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</si>
  <si>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</si>
  <si>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</si>
  <si>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</si>
  <si>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</si>
  <si>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</si>
  <si>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</si>
  <si>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</si>
  <si>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</si>
  <si>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</si>
  <si>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</si>
  <si>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</si>
  <si>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</si>
  <si>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</si>
  <si>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</si>
  <si>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</si>
  <si>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</si>
  <si>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</si>
  <si>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</si>
  <si>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</si>
  <si>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</si>
  <si>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</si>
  <si>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</si>
  <si>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</si>
  <si>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</si>
  <si>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</si>
  <si>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</si>
  <si>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</si>
  <si>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</si>
  <si>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</si>
  <si>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</si>
  <si>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</si>
  <si>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</si>
  <si>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</si>
  <si>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</si>
  <si>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</si>
  <si>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</si>
  <si>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</si>
  <si>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</si>
  <si>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</si>
  <si>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</si>
  <si>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</si>
  <si>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</si>
  <si>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</si>
  <si>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</si>
  <si>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</si>
  <si>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</si>
  <si>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</si>
  <si>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</si>
  <si>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</si>
  <si>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</si>
  <si>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</si>
  <si>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</si>
  <si>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</si>
  <si>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</si>
  <si>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</si>
  <si>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</si>
  <si>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</si>
  <si>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</si>
  <si>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</si>
  <si>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</si>
  <si>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</si>
  <si>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</si>
  <si>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</si>
  <si>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</si>
  <si>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</si>
  <si>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</si>
  <si>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</si>
  <si>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</si>
  <si>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</si>
  <si>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</si>
  <si>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</si>
  <si>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</si>
  <si>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</si>
  <si>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</si>
  <si>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</si>
  <si>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</si>
  <si>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</si>
  <si>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</si>
  <si>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</si>
  <si>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</si>
  <si>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</si>
  <si>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</si>
  <si>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</si>
  <si>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</si>
  <si>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</si>
  <si>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</si>
  <si>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</si>
  <si>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</si>
  <si>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</si>
  <si>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</si>
  <si>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</si>
  <si>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</si>
  <si>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</si>
  <si>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</si>
  <si>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</si>
  <si>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</si>
  <si>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</si>
  <si>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</si>
  <si>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</si>
  <si>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</si>
  <si>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</si>
  <si>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</si>
  <si>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</si>
  <si>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</si>
  <si>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</si>
  <si>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</si>
  <si>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</si>
  <si>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</si>
  <si>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</si>
  <si>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</si>
  <si>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</si>
  <si>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</si>
  <si>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</si>
  <si>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</si>
  <si>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</si>
  <si>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</si>
  <si>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</si>
  <si>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</si>
  <si>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</si>
  <si>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</si>
  <si>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</si>
  <si>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</si>
  <si>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</si>
  <si>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</si>
  <si>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</si>
  <si>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</si>
  <si>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</si>
  <si>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</si>
  <si>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</si>
  <si>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</si>
  <si>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</si>
  <si>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</si>
  <si>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</si>
  <si>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</si>
  <si>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</si>
  <si>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</si>
  <si>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</si>
  <si>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</si>
  <si>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</si>
  <si>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</si>
  <si>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</si>
  <si>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</si>
  <si>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</si>
  <si>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</si>
  <si>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</si>
  <si>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</si>
  <si>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</si>
  <si>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</si>
  <si>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</si>
  <si>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</si>
  <si>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</si>
  <si>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</si>
  <si>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</si>
  <si>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</si>
  <si>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</si>
  <si>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</si>
  <si>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</si>
  <si>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</si>
  <si>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</si>
  <si>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</si>
  <si>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</si>
  <si>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</si>
  <si>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</si>
  <si>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</si>
  <si>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</si>
  <si>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</si>
  <si>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</si>
  <si>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</si>
  <si>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</si>
  <si>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</si>
  <si>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</si>
  <si>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</si>
  <si>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</si>
  <si>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</si>
  <si>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</si>
  <si>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</si>
  <si>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</si>
  <si>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</si>
  <si>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</si>
  <si>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</si>
  <si>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</si>
  <si>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</si>
  <si>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</si>
  <si>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</si>
  <si>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</si>
  <si>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</si>
  <si>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</si>
  <si>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</si>
  <si>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</si>
  <si>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</si>
  <si>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</si>
  <si>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</si>
  <si>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</si>
  <si>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</si>
  <si>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</si>
  <si>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</si>
  <si>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</si>
  <si>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</si>
  <si>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</si>
  <si>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</si>
  <si>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</si>
  <si>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</si>
  <si>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</si>
  <si>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</si>
  <si>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</si>
  <si>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</si>
  <si>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</si>
  <si>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</si>
  <si>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</si>
  <si>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</si>
  <si>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</si>
  <si>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</si>
  <si>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</si>
  <si>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</si>
  <si>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</si>
  <si>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</si>
  <si>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</si>
  <si>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</si>
  <si>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</si>
  <si>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</si>
  <si>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</si>
  <si>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</si>
  <si>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</si>
  <si>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</si>
  <si>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</si>
  <si>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</si>
  <si>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</si>
  <si>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</si>
  <si>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</si>
  <si>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</si>
  <si>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</si>
  <si>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</si>
  <si>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</si>
  <si>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</si>
  <si>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</si>
  <si>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</si>
  <si>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</si>
  <si>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</si>
  <si>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</si>
  <si>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</si>
  <si>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</si>
  <si>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</si>
  <si>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</si>
  <si>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</si>
  <si>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</si>
  <si>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</si>
  <si>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</si>
  <si>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</si>
  <si>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</si>
  <si>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</si>
  <si>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</si>
  <si>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</si>
  <si>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</si>
  <si>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</si>
  <si>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</si>
  <si>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</si>
  <si>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</si>
  <si>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</si>
  <si>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</si>
  <si>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</si>
  <si>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</si>
  <si>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</si>
  <si>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</si>
  <si>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</si>
  <si>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</si>
  <si>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</si>
  <si>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</si>
  <si>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</si>
  <si>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</si>
  <si>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</si>
  <si>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</si>
  <si>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</si>
  <si>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</si>
  <si>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</si>
  <si>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</si>
  <si>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</si>
  <si>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</si>
  <si>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</si>
  <si>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</si>
  <si>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</si>
  <si>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</si>
  <si>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</si>
  <si>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</si>
  <si>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</si>
  <si>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</si>
  <si>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</si>
  <si>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</si>
  <si>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</si>
  <si>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</si>
  <si>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</si>
  <si>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</si>
  <si>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</si>
  <si>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</si>
  <si>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</si>
  <si>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</si>
  <si>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</si>
  <si>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</si>
  <si>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</si>
  <si>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</si>
  <si>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</si>
  <si>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</si>
  <si>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</si>
  <si>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</si>
  <si>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</si>
  <si>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</si>
  <si>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</si>
  <si>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</si>
  <si>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</si>
  <si>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</si>
  <si>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</si>
  <si>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</si>
  <si>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</si>
  <si>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</si>
  <si>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</si>
  <si>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</si>
  <si>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</si>
  <si>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</si>
  <si>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</si>
  <si>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</si>
  <si>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</si>
  <si>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</si>
  <si>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</si>
  <si>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</si>
  <si>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</si>
  <si>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</si>
  <si>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</si>
  <si>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</si>
  <si>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</si>
  <si>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</si>
  <si>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</si>
  <si>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</si>
  <si>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</si>
  <si>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</si>
  <si>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</si>
  <si>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</si>
  <si>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</si>
  <si>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</si>
  <si>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</si>
  <si>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</si>
  <si>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</si>
  <si>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</si>
  <si>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</si>
  <si>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</si>
  <si>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</si>
  <si>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</si>
  <si>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</si>
  <si>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</si>
  <si>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</si>
  <si>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</si>
  <si>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</si>
  <si>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</si>
  <si>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</si>
  <si>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</si>
  <si>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</si>
  <si>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</si>
  <si>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</si>
  <si>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</si>
  <si>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</si>
  <si>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</si>
  <si>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</si>
  <si>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</si>
  <si>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</si>
  <si>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</si>
  <si>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</si>
  <si>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</si>
  <si>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</si>
  <si>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</si>
  <si>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</si>
  <si>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</si>
  <si>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</si>
  <si>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</si>
  <si>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</si>
  <si>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</si>
  <si>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</si>
  <si>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</si>
  <si>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</si>
  <si>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</si>
  <si>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</si>
  <si>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</si>
  <si>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</si>
  <si>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</si>
  <si>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</si>
  <si>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</si>
  <si>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</si>
  <si>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</si>
  <si>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</si>
  <si>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</si>
  <si>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</si>
  <si>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</si>
  <si>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</si>
  <si>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</si>
  <si>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</si>
  <si>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</si>
  <si>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</si>
  <si>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</si>
  <si>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</si>
  <si>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</si>
  <si>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</si>
  <si>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</si>
  <si>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</si>
  <si>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</si>
  <si>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</si>
  <si>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</si>
  <si>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</si>
  <si>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</si>
  <si>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</si>
  <si>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</si>
  <si>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</si>
  <si>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</si>
  <si>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</si>
  <si>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</si>
  <si>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</si>
  <si>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</si>
  <si>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</si>
  <si>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</si>
  <si>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</si>
  <si>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</si>
  <si>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</si>
  <si>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</si>
  <si>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</si>
  <si>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</si>
  <si>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</si>
  <si>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</si>
  <si>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</si>
  <si>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</si>
  <si>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</si>
  <si>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</si>
  <si>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</si>
  <si>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</si>
  <si>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</si>
  <si>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</si>
  <si>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</si>
  <si>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</si>
  <si>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</si>
  <si>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</si>
  <si>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</si>
  <si>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</si>
  <si>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</si>
  <si>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</si>
  <si>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</si>
  <si>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</si>
  <si>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</si>
  <si>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</si>
  <si>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</si>
  <si>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</si>
  <si>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</si>
  <si>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</si>
  <si>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</si>
  <si>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</si>
  <si>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</si>
  <si>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</si>
  <si>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</si>
  <si>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</si>
  <si>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</si>
  <si>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</si>
  <si>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</si>
  <si>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</si>
  <si>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</si>
  <si>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</si>
  <si>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</si>
  <si>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</si>
  <si>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</si>
  <si>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</si>
  <si>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</si>
  <si>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</si>
  <si>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</si>
  <si>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</si>
  <si>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</si>
  <si>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</si>
  <si>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</si>
  <si>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</si>
  <si>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</si>
  <si>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</si>
  <si>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</si>
  <si>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</si>
  <si>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</si>
  <si>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</si>
  <si>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</si>
  <si>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</si>
  <si>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</si>
  <si>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</si>
  <si>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</si>
  <si>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</si>
  <si>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</si>
  <si>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</si>
  <si>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</si>
  <si>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</si>
  <si>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</si>
  <si>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</si>
  <si>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</si>
  <si>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</si>
  <si>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</si>
  <si>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</si>
  <si>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</si>
  <si>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</si>
  <si>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</si>
  <si>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</si>
  <si>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</si>
  <si>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</si>
  <si>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</si>
  <si>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</si>
  <si>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</si>
  <si>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</si>
  <si>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</si>
  <si>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</si>
  <si>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</si>
  <si>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</si>
  <si>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</si>
  <si>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</si>
  <si>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</si>
  <si>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</si>
  <si>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</si>
  <si>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</si>
  <si>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</si>
  <si>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</si>
  <si>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</si>
  <si>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</si>
  <si>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</si>
  <si>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</si>
  <si>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</si>
  <si>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</si>
  <si>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</si>
  <si>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</si>
  <si>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</si>
  <si>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</si>
  <si>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</si>
  <si>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</si>
  <si>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</si>
  <si>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</si>
  <si>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</si>
  <si>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</si>
  <si>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</si>
  <si>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</si>
  <si>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</si>
  <si>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</si>
  <si>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</si>
  <si>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</si>
  <si>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</si>
  <si>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</si>
  <si>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</si>
  <si>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</si>
  <si>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</si>
  <si>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</si>
  <si>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</si>
  <si>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</si>
  <si>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</si>
  <si>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</si>
  <si>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</si>
  <si>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</si>
  <si>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</si>
  <si>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</si>
  <si>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</si>
  <si>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</si>
  <si>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</si>
  <si>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</si>
  <si>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</si>
  <si>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</si>
  <si>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</si>
  <si>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</si>
  <si>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</si>
  <si>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</si>
  <si>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</si>
  <si>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</si>
  <si>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</si>
  <si>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</si>
  <si>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</si>
  <si>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</si>
  <si>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</si>
  <si>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</si>
  <si>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</si>
  <si>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</si>
  <si>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</si>
  <si>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</si>
  <si>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</si>
  <si>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</si>
  <si>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</si>
  <si>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</si>
  <si>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</si>
  <si>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</si>
  <si>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</si>
  <si>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</si>
  <si>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</si>
  <si>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</si>
  <si>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</si>
  <si>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</si>
  <si>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</si>
  <si>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</si>
  <si>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</si>
  <si>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</si>
  <si>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</si>
  <si>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</si>
  <si>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</si>
  <si>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</si>
  <si>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</si>
  <si>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</si>
  <si>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</si>
  <si>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</si>
  <si>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</si>
  <si>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</si>
  <si>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</si>
  <si>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</si>
  <si>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</si>
  <si>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</si>
  <si>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</si>
  <si>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</si>
  <si>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</si>
  <si>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</si>
  <si>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</si>
  <si>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</si>
  <si>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</si>
  <si>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</si>
  <si>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</si>
  <si>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</si>
  <si>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</si>
  <si>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</si>
  <si>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</si>
  <si>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</si>
  <si>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</si>
  <si>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</si>
  <si>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</si>
  <si>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</si>
  <si>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</si>
  <si>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</si>
  <si>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</si>
  <si>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</si>
  <si>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</si>
  <si>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</si>
  <si>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</si>
  <si>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</si>
  <si>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</si>
  <si>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</si>
  <si>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</si>
  <si>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</si>
  <si>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</si>
  <si>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</si>
  <si>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</si>
  <si>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</si>
  <si>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</si>
  <si>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</si>
  <si>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</si>
  <si>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</si>
  <si>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</si>
  <si>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</si>
  <si>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</si>
  <si>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</si>
  <si>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</si>
  <si>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</si>
  <si>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</si>
  <si>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</si>
  <si>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</si>
  <si>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</si>
  <si>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</si>
  <si>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</si>
  <si>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</si>
  <si>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</si>
  <si>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</si>
  <si>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</si>
  <si>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</si>
  <si>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</si>
  <si>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</si>
  <si>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</si>
  <si>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</si>
  <si>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</si>
  <si>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</si>
  <si>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</si>
  <si>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</si>
  <si>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</si>
  <si>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</si>
  <si>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</si>
  <si>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</si>
  <si>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</si>
  <si>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</si>
  <si>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</si>
  <si>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</si>
  <si>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</si>
  <si>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</si>
  <si>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</si>
  <si>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</si>
  <si>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</si>
  <si>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</si>
  <si>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</si>
  <si>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</si>
  <si>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</si>
  <si>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</si>
  <si>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</si>
  <si>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</si>
  <si>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</si>
  <si>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</si>
  <si>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</si>
  <si>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</si>
  <si>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</si>
  <si>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</si>
  <si>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</si>
  <si>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</si>
  <si>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</si>
  <si>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</si>
  <si>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</si>
  <si>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</si>
  <si>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</si>
  <si>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</si>
  <si>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</si>
  <si>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</si>
  <si>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</si>
  <si>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</si>
  <si>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</si>
  <si>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</si>
  <si>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</si>
  <si>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</si>
  <si>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</si>
  <si>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</si>
  <si>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</si>
  <si>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</si>
  <si>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</si>
  <si>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</si>
  <si>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</si>
  <si>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</si>
  <si>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</si>
  <si>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</si>
  <si>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</si>
  <si>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</si>
  <si>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</si>
  <si>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</si>
  <si>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</si>
  <si>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</si>
  <si>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</si>
  <si>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</si>
  <si>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</si>
  <si>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</si>
  <si>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</si>
  <si>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</si>
  <si>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</si>
  <si>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</si>
  <si>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</si>
  <si>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</si>
  <si>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</si>
  <si>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</si>
  <si>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</si>
  <si>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</si>
  <si>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</si>
  <si>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</si>
  <si>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</si>
  <si>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</si>
  <si>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</si>
  <si>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</si>
  <si>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</si>
  <si>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</si>
  <si>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</si>
  <si>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</si>
  <si>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</si>
  <si>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</si>
  <si>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</si>
  <si>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</si>
  <si>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</si>
  <si>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</si>
  <si>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</si>
  <si>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</si>
  <si>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</si>
  <si>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</si>
  <si>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</si>
  <si>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</si>
  <si>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</si>
  <si>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</si>
  <si>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</si>
  <si>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</si>
  <si>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</si>
  <si>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</si>
  <si>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</si>
  <si>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</si>
  <si>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</si>
  <si>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</si>
  <si>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</si>
  <si>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</si>
  <si>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</si>
  <si>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</si>
  <si>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</si>
  <si>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</si>
  <si>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</si>
  <si>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</si>
  <si>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</si>
  <si>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</si>
  <si>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</si>
  <si>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</si>
  <si>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</si>
  <si>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</si>
  <si>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</si>
  <si>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</si>
  <si>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</si>
  <si>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</si>
  <si>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</si>
  <si>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</si>
  <si>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</si>
  <si>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</si>
  <si>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</si>
  <si>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</si>
  <si>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</si>
  <si>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</si>
  <si>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</si>
  <si>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</si>
  <si>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</si>
  <si>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</si>
  <si>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</si>
  <si>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</si>
  <si>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</si>
  <si>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</si>
  <si>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</si>
  <si>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</si>
  <si>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</si>
  <si>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</si>
  <si>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</si>
  <si>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</si>
  <si>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</si>
  <si>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</si>
  <si>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</si>
  <si>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</si>
  <si>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</si>
  <si>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</si>
  <si>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</si>
  <si>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</si>
  <si>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</si>
  <si>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</si>
  <si>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</si>
  <si>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</si>
  <si>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</si>
  <si>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</si>
  <si>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</si>
  <si>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</si>
  <si>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</si>
  <si>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</si>
  <si>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</si>
  <si>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</si>
  <si>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</si>
  <si>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</si>
  <si>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</si>
  <si>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</si>
  <si>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</si>
  <si>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</si>
  <si>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</si>
  <si>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</si>
  <si>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</si>
  <si>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</si>
  <si>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</si>
  <si>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</si>
  <si>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</si>
  <si>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</si>
  <si>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</si>
  <si>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</si>
  <si>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</si>
  <si>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</si>
  <si>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</si>
  <si>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</si>
  <si>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</si>
  <si>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</si>
  <si>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</si>
  <si>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</si>
  <si>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</si>
  <si>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</si>
  <si>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</si>
  <si>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</si>
  <si>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</si>
  <si>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</si>
  <si>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</si>
  <si>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</si>
  <si>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</si>
  <si>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</si>
  <si>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</si>
  <si>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</si>
  <si>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</si>
  <si>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</si>
  <si>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</si>
  <si>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</si>
  <si>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</si>
  <si>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</si>
  <si>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</si>
  <si>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</si>
  <si>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</si>
  <si>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</si>
  <si>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</si>
  <si>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</si>
  <si>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</si>
  <si>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</si>
  <si>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</si>
  <si>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</si>
  <si>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</si>
  <si>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</si>
  <si>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</si>
  <si>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</si>
  <si>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</si>
  <si>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</si>
  <si>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</si>
  <si>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</si>
  <si>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</si>
  <si>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</si>
  <si>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</si>
  <si>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</si>
  <si>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</si>
  <si>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</si>
  <si>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</si>
  <si>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</si>
  <si>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</si>
  <si>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</si>
  <si>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</si>
  <si>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</si>
  <si>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</si>
  <si>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</si>
  <si>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</si>
  <si>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</si>
  <si>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</si>
  <si>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</si>
  <si>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</si>
  <si>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</si>
  <si>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</si>
  <si>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</si>
  <si>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</si>
  <si>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</si>
  <si>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</si>
  <si>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</si>
  <si>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</si>
  <si>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</si>
  <si>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</si>
  <si>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</si>
  <si>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</si>
  <si>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</si>
  <si>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</si>
  <si>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</si>
  <si>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</si>
  <si>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</si>
  <si>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</si>
  <si>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</si>
  <si>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</si>
  <si>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</si>
  <si>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</si>
  <si>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</si>
  <si>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</si>
  <si>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</si>
  <si>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</si>
  <si>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</si>
  <si>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</si>
  <si>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</si>
  <si>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</si>
  <si>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</si>
  <si>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</si>
  <si>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</si>
  <si>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</si>
  <si>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</si>
  <si>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</si>
  <si>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</si>
  <si>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</si>
  <si>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</si>
  <si>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</si>
  <si>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</si>
  <si>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</si>
  <si>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</si>
  <si>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</si>
  <si>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</si>
  <si>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</si>
  <si>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</si>
  <si>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</si>
  <si>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</si>
  <si>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</si>
  <si>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</si>
  <si>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</si>
  <si>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</si>
  <si>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</si>
  <si>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</si>
  <si>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</si>
  <si>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</si>
  <si>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</si>
  <si>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</si>
  <si>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</si>
  <si>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</si>
  <si>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</si>
  <si>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</si>
  <si>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</si>
  <si>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</si>
  <si>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</si>
  <si>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</si>
  <si>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</si>
  <si>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</si>
  <si>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</si>
  <si>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</si>
  <si>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</si>
  <si>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</si>
  <si>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</si>
  <si>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</si>
  <si>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</si>
  <si>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</si>
  <si>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</si>
  <si>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</si>
  <si>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</si>
  <si>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</si>
  <si>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</si>
  <si>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</si>
  <si>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</si>
  <si>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</si>
  <si>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</si>
  <si>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</si>
  <si>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</si>
  <si>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</si>
  <si>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</si>
  <si>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</si>
  <si>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</si>
  <si>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</si>
  <si>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</si>
  <si>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</si>
  <si>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</si>
  <si>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</si>
  <si>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</si>
  <si>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</si>
  <si>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</si>
  <si>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</si>
  <si>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</si>
  <si>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</si>
  <si>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</si>
  <si>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</si>
  <si>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</si>
  <si>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</si>
  <si>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</si>
  <si>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</si>
  <si>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</si>
  <si>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</si>
  <si>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</si>
  <si>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</si>
  <si>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</si>
  <si>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</si>
  <si>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</si>
  <si>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</si>
  <si>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</si>
  <si>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</si>
  <si>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</si>
  <si>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</si>
  <si>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</si>
  <si>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</si>
  <si>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</si>
  <si>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</si>
  <si>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</si>
  <si>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</si>
  <si>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</si>
  <si>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</si>
  <si>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</si>
  <si>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</si>
  <si>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</si>
  <si>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</si>
  <si>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</si>
  <si>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</si>
  <si>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</si>
  <si>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</si>
  <si>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</si>
  <si>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</si>
  <si>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</si>
  <si>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</si>
  <si>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</si>
  <si>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</si>
  <si>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</si>
  <si>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</si>
  <si>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</si>
  <si>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</si>
  <si>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</si>
  <si>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</si>
  <si>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</si>
  <si>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</si>
  <si>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</si>
  <si>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</si>
  <si>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</si>
  <si>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</si>
  <si>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</si>
  <si>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</si>
  <si>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</si>
  <si>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</si>
  <si>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</si>
  <si>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</si>
  <si>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</si>
  <si>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</si>
  <si>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</si>
  <si>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</si>
  <si>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</si>
  <si>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</si>
  <si>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</si>
  <si>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</si>
  <si>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</si>
  <si>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</si>
  <si>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</si>
  <si>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</si>
  <si>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</si>
  <si>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</si>
  <si>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</si>
  <si>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</si>
  <si>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</si>
  <si>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</si>
  <si>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</si>
  <si>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</si>
  <si>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</si>
  <si>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</si>
  <si>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</si>
  <si>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</si>
  <si>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</si>
  <si>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</si>
  <si>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</si>
  <si>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</si>
  <si>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</si>
  <si>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</si>
  <si>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</si>
  <si>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</si>
  <si>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</si>
  <si>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</si>
  <si>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</si>
  <si>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</si>
  <si>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</si>
  <si>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</si>
  <si>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</si>
  <si>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</si>
  <si>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</si>
  <si>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</si>
  <si>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</si>
  <si>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</si>
  <si>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</si>
  <si>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</si>
  <si>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</si>
  <si>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</si>
  <si>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</si>
  <si>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</si>
  <si>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</si>
  <si>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</si>
  <si>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</si>
  <si>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</si>
  <si>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</si>
  <si>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</si>
  <si>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</si>
  <si>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</si>
  <si>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</si>
  <si>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</si>
  <si>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</si>
  <si>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</si>
  <si>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</si>
  <si>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</si>
  <si>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</si>
  <si>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</si>
  <si>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</si>
  <si>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</si>
  <si>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</si>
  <si>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</si>
  <si>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</si>
  <si>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</si>
  <si>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</si>
  <si>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</si>
  <si>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</si>
  <si>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</si>
  <si>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</si>
  <si>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</si>
  <si>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</si>
  <si>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</si>
  <si>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</si>
  <si>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</si>
  <si>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</si>
  <si>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</si>
  <si>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</si>
  <si>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</si>
  <si>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</si>
  <si>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</si>
  <si>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</si>
  <si>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</si>
  <si>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</si>
  <si>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</si>
  <si>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</si>
  <si>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</si>
  <si>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</si>
  <si>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</si>
  <si>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</si>
  <si>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</si>
  <si>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</si>
  <si>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</si>
  <si>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</si>
  <si>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</si>
  <si>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</si>
  <si>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</si>
  <si>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</si>
  <si>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</si>
  <si>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</si>
  <si>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</si>
  <si>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</si>
  <si>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</si>
  <si>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</si>
  <si>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</si>
  <si>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</si>
  <si>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</si>
  <si>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</si>
  <si>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</si>
  <si>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</si>
  <si>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</si>
  <si>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</si>
  <si>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</si>
  <si>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</si>
  <si>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</si>
  <si>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</si>
  <si>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</si>
  <si>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</si>
  <si>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</si>
  <si>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</si>
  <si>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</si>
  <si>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</si>
  <si>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</si>
  <si>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</si>
  <si>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</si>
  <si>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</si>
  <si>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</si>
  <si>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</si>
  <si>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</si>
  <si>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</si>
  <si>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</si>
  <si>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</si>
  <si>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</si>
  <si>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</si>
  <si>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</si>
  <si>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</si>
  <si>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</si>
  <si>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</si>
  <si>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</si>
  <si>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</si>
  <si>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</si>
  <si>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</si>
  <si>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</si>
  <si>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</si>
  <si>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</si>
  <si>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</si>
  <si>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</si>
  <si>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</si>
  <si>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</si>
  <si>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</si>
  <si>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</si>
  <si>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</si>
  <si>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</si>
  <si>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</si>
  <si>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</si>
  <si>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</si>
  <si>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</si>
  <si>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</si>
  <si>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</si>
  <si>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</si>
  <si>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</si>
  <si>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</si>
  <si>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</si>
  <si>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</si>
  <si>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</si>
  <si>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</si>
  <si>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</si>
  <si>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</si>
  <si>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</si>
  <si>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</si>
  <si>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</si>
  <si>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</si>
  <si>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</si>
  <si>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</si>
  <si>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</si>
  <si>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</si>
  <si>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</si>
  <si>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</si>
  <si>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</si>
  <si>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</si>
  <si>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</si>
  <si>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</si>
  <si>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</si>
  <si>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</si>
  <si>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</si>
  <si>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</si>
  <si>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</si>
  <si>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</si>
  <si>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</si>
  <si>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</si>
  <si>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</si>
  <si>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</si>
  <si>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</si>
  <si>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</si>
  <si>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</si>
  <si>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</si>
  <si>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</si>
  <si>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</si>
  <si>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</si>
  <si>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</si>
  <si>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</si>
  <si>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</si>
  <si>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</si>
  <si>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</si>
  <si>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</si>
  <si>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</si>
  <si>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</si>
  <si>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</si>
  <si>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</si>
  <si>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</si>
  <si>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</si>
  <si>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</si>
  <si>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</si>
  <si>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</si>
  <si>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</si>
  <si>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</si>
  <si>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</si>
  <si>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</si>
  <si>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</si>
  <si>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</si>
  <si>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</si>
  <si>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</si>
  <si>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</si>
  <si>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</si>
  <si>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</si>
  <si>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</si>
  <si>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</si>
  <si>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</si>
  <si>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</si>
  <si>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</si>
  <si>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</si>
  <si>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</si>
  <si>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</si>
  <si>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</si>
  <si>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</si>
  <si>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</si>
  <si>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</si>
  <si>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</si>
  <si>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</si>
  <si>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</si>
  <si>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</si>
  <si>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</si>
  <si>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</si>
  <si>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</si>
  <si>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</si>
  <si>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</si>
  <si>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</si>
  <si>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</si>
  <si>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</si>
  <si>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</si>
  <si>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</si>
  <si>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</si>
  <si>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</si>
  <si>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</si>
  <si>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</si>
  <si>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</si>
  <si>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</si>
  <si>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</si>
  <si>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</si>
  <si>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</si>
  <si>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</si>
  <si>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</si>
  <si>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</si>
  <si>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</si>
  <si>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</si>
  <si>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</si>
  <si>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</si>
  <si>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</si>
  <si>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</si>
  <si>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</si>
  <si>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</si>
  <si>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</si>
  <si>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</si>
  <si>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</si>
  <si>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</si>
  <si>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</si>
  <si>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</si>
  <si>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</si>
  <si>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</si>
  <si>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</si>
  <si>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</si>
  <si>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</si>
  <si>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</si>
  <si>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</si>
  <si>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</si>
  <si>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</si>
  <si>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</si>
  <si>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</si>
  <si>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</si>
  <si>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</si>
  <si>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</si>
  <si>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</si>
  <si>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</si>
  <si>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</si>
  <si>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</si>
  <si>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</si>
  <si>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</si>
  <si>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</si>
  <si>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</si>
  <si>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</si>
  <si>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</si>
  <si>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</si>
  <si>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</si>
  <si>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</si>
  <si>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</si>
  <si>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</si>
  <si>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</si>
  <si>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</si>
  <si>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</si>
  <si>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</si>
  <si>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</si>
  <si>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</si>
  <si>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</si>
  <si>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</si>
  <si>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</si>
  <si>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</si>
  <si>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</si>
  <si>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</si>
  <si>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</si>
  <si>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</si>
  <si>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</si>
  <si>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</si>
  <si>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</si>
  <si>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</si>
  <si>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</si>
  <si>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</si>
  <si>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</si>
  <si>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</si>
  <si>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</si>
  <si>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</si>
  <si>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</si>
  <si>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</si>
  <si>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</si>
  <si>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</si>
  <si>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</si>
  <si>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</si>
  <si>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</si>
  <si>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</si>
  <si>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</si>
  <si>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</si>
  <si>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</si>
  <si>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</si>
  <si>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</si>
  <si>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</si>
  <si>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</si>
  <si>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</si>
  <si>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</si>
  <si>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</si>
  <si>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</si>
  <si>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</si>
  <si>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</si>
  <si>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</si>
  <si>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</si>
  <si>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</si>
  <si>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</si>
  <si>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</si>
  <si>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</si>
  <si>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</si>
  <si>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</si>
  <si>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</si>
  <si>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</si>
  <si>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</si>
  <si>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</si>
  <si>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</si>
  <si>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</si>
  <si>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</si>
  <si>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</si>
  <si>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</si>
  <si>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</si>
  <si>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</si>
  <si>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</si>
  <si>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</si>
  <si>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</si>
  <si>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</si>
  <si>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</si>
  <si>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</si>
  <si>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</si>
  <si>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</si>
  <si>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</si>
  <si>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</si>
  <si>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</si>
  <si>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</si>
  <si>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</si>
  <si>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</si>
  <si>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</si>
  <si>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</si>
  <si>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</si>
  <si>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</si>
  <si>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</si>
  <si>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</si>
  <si>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</si>
  <si>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</si>
  <si>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</si>
  <si>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</si>
  <si>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</si>
  <si>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</si>
  <si>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</si>
  <si>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</si>
  <si>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</si>
  <si>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</si>
  <si>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</si>
  <si>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</si>
  <si>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</si>
  <si>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</si>
  <si>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</si>
  <si>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</si>
  <si>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</si>
  <si>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</si>
  <si>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</si>
  <si>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</si>
  <si>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</si>
  <si>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</si>
  <si>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</si>
  <si>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</si>
  <si>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</si>
  <si>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</si>
  <si>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</si>
  <si>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</si>
  <si>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</si>
  <si>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</si>
  <si>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</si>
  <si>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</si>
  <si>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</si>
  <si>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</si>
  <si>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</si>
  <si>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</si>
  <si>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</si>
  <si>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</si>
  <si>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</si>
  <si>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</si>
  <si>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</si>
  <si>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</si>
  <si>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</si>
  <si>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</si>
  <si>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</si>
  <si>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</si>
  <si>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</si>
  <si>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</si>
  <si>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</si>
  <si>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</si>
  <si>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</si>
  <si>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</si>
  <si>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</si>
  <si>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</si>
  <si>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</si>
  <si>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</si>
  <si>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</si>
  <si>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</si>
  <si>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</si>
  <si>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</si>
  <si>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</si>
  <si>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</si>
  <si>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</si>
  <si>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</si>
  <si>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</si>
  <si>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</si>
  <si>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</si>
  <si>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</si>
  <si>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</si>
  <si>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</si>
  <si>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</si>
  <si>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</si>
  <si>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</si>
  <si>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</si>
  <si>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</si>
  <si>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</si>
  <si>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</si>
  <si>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</si>
  <si>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</si>
  <si>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</si>
  <si>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</si>
  <si>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</si>
  <si>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</si>
  <si>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</si>
  <si>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</si>
  <si>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</si>
  <si>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</si>
  <si>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</si>
  <si>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</si>
  <si>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</si>
  <si>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</si>
  <si>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</si>
  <si>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</si>
  <si>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</si>
  <si>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</si>
  <si>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</si>
  <si>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</si>
  <si>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</si>
  <si>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</si>
  <si>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</si>
  <si>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</si>
  <si>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</si>
  <si>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</si>
  <si>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</si>
  <si>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</si>
  <si>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</si>
  <si>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</si>
  <si>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</si>
  <si>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</si>
  <si>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</si>
  <si>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</si>
  <si>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</si>
  <si>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</si>
  <si>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</si>
  <si>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</si>
  <si>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</si>
  <si>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</si>
  <si>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</si>
  <si>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</si>
  <si>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</si>
  <si>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</si>
  <si>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</si>
  <si>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</si>
  <si>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</si>
  <si>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</si>
  <si>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</si>
  <si>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</si>
  <si>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</si>
  <si>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</si>
  <si>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</si>
  <si>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</si>
  <si>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</si>
  <si>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</si>
  <si>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</si>
  <si>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</si>
  <si>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</si>
  <si>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</si>
  <si>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</si>
  <si>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</si>
  <si>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</si>
  <si>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</si>
  <si>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</si>
  <si>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</si>
  <si>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</si>
  <si>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</si>
  <si>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</si>
  <si>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</si>
  <si>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</si>
  <si>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</si>
  <si>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</si>
  <si>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</si>
  <si>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</si>
  <si>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</si>
  <si>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</si>
  <si>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</si>
  <si>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</si>
  <si>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</si>
  <si>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</si>
  <si>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</si>
  <si>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</si>
  <si>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</si>
  <si>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</si>
  <si>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</si>
  <si>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</si>
  <si>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</si>
  <si>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</si>
  <si>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</si>
  <si>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</si>
  <si>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</si>
  <si>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</si>
  <si>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</si>
  <si>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</si>
  <si>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</si>
  <si>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</si>
  <si>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</si>
  <si>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</si>
  <si>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</si>
  <si>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</si>
  <si>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</si>
  <si>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</si>
  <si>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</si>
  <si>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</si>
  <si>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</si>
  <si>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</si>
  <si>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</si>
  <si>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</si>
  <si>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</si>
  <si>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</si>
  <si>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</si>
  <si>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</si>
  <si>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</si>
  <si>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</si>
  <si>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</si>
  <si>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</si>
  <si>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</si>
  <si>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</si>
  <si>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</si>
  <si>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</si>
  <si>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</si>
  <si>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</si>
  <si>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</si>
  <si>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</si>
  <si>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</si>
  <si>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</si>
  <si>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</si>
  <si>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</si>
  <si>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</si>
  <si>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</si>
  <si>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</si>
  <si>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</si>
  <si>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</si>
  <si>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</si>
  <si>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</si>
  <si>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</si>
  <si>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</si>
  <si>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</si>
  <si>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</si>
  <si>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</si>
  <si>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</si>
  <si>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</si>
  <si>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</si>
  <si>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</si>
  <si>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</si>
  <si>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</si>
  <si>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</si>
  <si>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</si>
  <si>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</si>
  <si>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</si>
  <si>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</si>
  <si>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</si>
  <si>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</si>
  <si>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</si>
  <si>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</si>
  <si>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</si>
  <si>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</si>
  <si>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</si>
  <si>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</si>
  <si>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</si>
  <si>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</si>
  <si>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</si>
  <si>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</si>
  <si>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</si>
  <si>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</si>
  <si>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</si>
  <si>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</si>
  <si>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</si>
  <si>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</si>
  <si>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</si>
  <si>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</si>
  <si>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</si>
  <si>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</si>
  <si>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</si>
  <si>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</si>
  <si>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</si>
  <si>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</si>
  <si>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</si>
  <si>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</si>
  <si>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</si>
  <si>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</si>
  <si>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</si>
  <si>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</si>
  <si>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</si>
  <si>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</si>
  <si>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</si>
  <si>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</si>
  <si>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</si>
  <si>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</si>
  <si>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</si>
  <si>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</si>
  <si>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</si>
  <si>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</si>
  <si>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</si>
  <si>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</si>
  <si>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</si>
  <si>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</si>
  <si>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</si>
  <si>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</si>
  <si>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</si>
  <si>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</si>
  <si>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</si>
  <si>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</si>
  <si>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</si>
  <si>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</si>
  <si>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</si>
  <si>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</si>
  <si>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</si>
  <si>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</si>
  <si>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</si>
  <si>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</si>
  <si>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</si>
  <si>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</si>
  <si>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</si>
  <si>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</si>
  <si>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</si>
  <si>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</si>
  <si>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</si>
  <si>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</si>
  <si>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</si>
  <si>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</si>
  <si>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</si>
  <si>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</si>
  <si>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</si>
  <si>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</si>
  <si>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</si>
  <si>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</si>
  <si>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</si>
  <si>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</si>
  <si>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</si>
  <si>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</si>
  <si>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</si>
  <si>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</si>
  <si>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</si>
  <si>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</si>
  <si>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</si>
  <si>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</si>
  <si>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</si>
  <si>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</si>
  <si>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</si>
  <si>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</si>
  <si>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</si>
  <si>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</si>
  <si>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</si>
  <si>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</si>
  <si>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</si>
  <si>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</si>
  <si>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</si>
  <si>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</si>
  <si>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</si>
  <si>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</si>
  <si>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</si>
  <si>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</si>
  <si>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</si>
  <si>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</si>
  <si>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</si>
  <si>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</si>
  <si>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</si>
  <si>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</si>
  <si>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</si>
  <si>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</si>
  <si>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</si>
  <si>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</si>
  <si>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</si>
  <si>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</si>
  <si>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</si>
  <si>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</si>
  <si>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</si>
  <si>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</si>
  <si>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</si>
  <si>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</si>
  <si>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</si>
  <si>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</si>
  <si>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</si>
  <si>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</si>
  <si>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</si>
  <si>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</si>
  <si>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</si>
  <si>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</si>
  <si>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</si>
  <si>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</si>
  <si>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</si>
  <si>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</si>
  <si>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</si>
  <si>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</si>
  <si>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</si>
  <si>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</si>
  <si>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</si>
  <si>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</si>
  <si>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</si>
  <si>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</si>
  <si>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</si>
  <si>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</si>
  <si>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</si>
  <si>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</si>
  <si>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</si>
  <si>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</si>
  <si>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</si>
  <si>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</si>
  <si>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</si>
  <si>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</si>
  <si>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</si>
  <si>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</si>
  <si>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</si>
  <si>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</si>
  <si>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</si>
  <si>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</si>
  <si>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</si>
  <si>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</si>
  <si>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</si>
  <si>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</si>
  <si>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</si>
  <si>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</si>
  <si>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</si>
  <si>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</si>
  <si>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</si>
  <si>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</si>
  <si>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</si>
  <si>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</si>
  <si>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</si>
  <si>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</si>
  <si>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</si>
  <si>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</si>
  <si>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</si>
  <si>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</si>
  <si>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</si>
  <si>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</si>
  <si>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</si>
  <si>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</si>
  <si>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</si>
  <si>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</si>
  <si>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</si>
  <si>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</si>
  <si>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</si>
  <si>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</si>
  <si>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</si>
  <si>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</si>
  <si>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</si>
  <si>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</si>
  <si>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</si>
  <si>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</si>
  <si>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</si>
  <si>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</si>
  <si>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</si>
  <si>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</si>
  <si>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</si>
  <si>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</si>
  <si>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</si>
  <si>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</si>
  <si>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</si>
  <si>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</si>
  <si>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</si>
  <si>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</si>
  <si>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</si>
  <si>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</si>
  <si>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</si>
  <si>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</si>
  <si>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</si>
  <si>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</si>
  <si>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</si>
  <si>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</si>
  <si>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</si>
  <si>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</si>
  <si>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</si>
  <si>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</si>
  <si>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</si>
  <si>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</si>
  <si>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</si>
  <si>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</si>
  <si>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</si>
  <si>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</si>
  <si>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</si>
  <si>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</si>
  <si>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</si>
  <si>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</si>
  <si>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</si>
  <si>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</si>
  <si>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</si>
  <si>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</si>
  <si>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</si>
  <si>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</si>
  <si>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</si>
  <si>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</si>
  <si>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</si>
  <si>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</si>
  <si>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</si>
  <si>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</si>
  <si>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</si>
  <si>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</si>
  <si>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</si>
  <si>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</si>
  <si>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</si>
  <si>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</si>
  <si>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</si>
  <si>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</si>
  <si>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</si>
  <si>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</si>
  <si>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</si>
  <si>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</si>
  <si>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</si>
  <si>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</si>
  <si>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</si>
  <si>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</si>
  <si>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</si>
  <si>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</si>
  <si>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</si>
  <si>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</si>
  <si>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</si>
  <si>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</si>
  <si>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</si>
  <si>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</si>
  <si>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</si>
  <si>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</si>
  <si>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</si>
  <si>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</si>
  <si>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</si>
  <si>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</si>
  <si>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</si>
  <si>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</si>
  <si>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</si>
  <si>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</si>
  <si>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</si>
  <si>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</si>
  <si>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</si>
  <si>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</si>
  <si>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</si>
  <si>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</si>
  <si>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</si>
  <si>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</si>
  <si>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</si>
  <si>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</si>
  <si>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</si>
  <si>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</si>
  <si>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</si>
  <si>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</si>
  <si>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</si>
  <si>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</si>
  <si>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</si>
  <si>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</si>
  <si>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</si>
  <si>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</si>
  <si>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</si>
  <si>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</si>
  <si>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</si>
  <si>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</si>
  <si>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</si>
  <si>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</si>
  <si>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</si>
  <si>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</si>
  <si>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</si>
  <si>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</si>
  <si>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</si>
  <si>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</si>
  <si>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</si>
  <si>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</si>
  <si>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</si>
  <si>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</si>
  <si>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</si>
  <si>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</si>
  <si>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</si>
  <si>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</si>
  <si>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</si>
  <si>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</si>
  <si>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</si>
  <si>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</si>
  <si>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</si>
  <si>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</si>
  <si>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</si>
  <si>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</si>
  <si>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</si>
  <si>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</si>
  <si>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</si>
  <si>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</si>
  <si>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</si>
  <si>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</si>
  <si>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</si>
  <si>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</si>
  <si>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</si>
  <si>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</si>
  <si>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</si>
  <si>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</si>
  <si>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</si>
  <si>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</si>
  <si>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</si>
  <si>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</si>
  <si>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</si>
  <si>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</si>
  <si>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</si>
  <si>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</si>
  <si>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</si>
  <si>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</si>
  <si>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</si>
  <si>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</si>
  <si>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</si>
  <si>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</si>
  <si>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</si>
  <si>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</si>
  <si>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</si>
  <si>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</si>
  <si>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</si>
  <si>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</si>
  <si>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</si>
  <si>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</si>
  <si>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</si>
  <si>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</si>
  <si>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</si>
  <si>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</si>
  <si>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</si>
  <si>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</si>
  <si>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</si>
  <si>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</si>
  <si>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</si>
  <si>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</si>
  <si>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</si>
  <si>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</si>
  <si>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</si>
  <si>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</si>
  <si>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</si>
  <si>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</si>
  <si>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</si>
  <si>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</si>
  <si>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</si>
  <si>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</si>
  <si>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</si>
  <si>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</si>
  <si>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</si>
  <si>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</si>
  <si>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</si>
  <si>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</si>
  <si>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</si>
  <si>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</si>
  <si>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</si>
  <si>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</si>
  <si>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</si>
  <si>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</si>
  <si>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</si>
  <si>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</si>
  <si>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</si>
  <si>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</si>
  <si>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</si>
  <si>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</si>
  <si>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</si>
  <si>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</si>
  <si>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</si>
  <si>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</si>
  <si>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</si>
  <si>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</si>
  <si>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</si>
  <si>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</si>
  <si>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</si>
  <si>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</si>
  <si>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</si>
  <si>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</si>
  <si>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</si>
  <si>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</si>
  <si>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</si>
  <si>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</si>
  <si>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</si>
  <si>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</si>
  <si>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</si>
  <si>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</si>
  <si>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</si>
  <si>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</si>
  <si>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</si>
  <si>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</si>
  <si>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</si>
  <si>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</si>
  <si>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</si>
  <si>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</si>
  <si>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</si>
  <si>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</si>
  <si>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</si>
  <si>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</si>
  <si>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</si>
  <si>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</si>
  <si>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</si>
  <si>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</si>
  <si>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</si>
  <si>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</si>
  <si>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</si>
  <si>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</si>
  <si>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</si>
  <si>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</si>
  <si>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</si>
  <si>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</si>
  <si>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</si>
  <si>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</si>
  <si>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</si>
  <si>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</si>
  <si>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</si>
  <si>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</si>
  <si>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</si>
  <si>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</si>
  <si>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</si>
  <si>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</si>
  <si>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</si>
  <si>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</si>
  <si>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</si>
  <si>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</si>
  <si>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</si>
  <si>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</si>
  <si>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</si>
  <si>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</si>
  <si>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</si>
  <si>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</si>
  <si>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</si>
  <si>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</si>
  <si>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</si>
  <si>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</si>
  <si>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</si>
  <si>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</si>
  <si>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</si>
  <si>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</si>
  <si>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</si>
  <si>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</si>
  <si>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</si>
  <si>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</si>
  <si>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</si>
  <si>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</si>
  <si>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</si>
  <si>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</si>
  <si>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</si>
  <si>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</si>
  <si>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</si>
  <si>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</si>
  <si>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</si>
  <si>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</si>
  <si>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</si>
  <si>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</si>
  <si>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</si>
  <si>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</si>
  <si>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</si>
  <si>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</si>
  <si>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</si>
  <si>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</si>
  <si>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</si>
  <si>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</si>
  <si>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</si>
  <si>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</si>
  <si>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</si>
  <si>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</si>
  <si>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</si>
  <si>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</si>
  <si>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</si>
  <si>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</si>
  <si>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</si>
  <si>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</si>
  <si>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</si>
  <si>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</si>
  <si>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</si>
  <si>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</si>
  <si>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</si>
  <si>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</si>
  <si>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</si>
  <si>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</si>
  <si>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</si>
  <si>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</si>
  <si>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</si>
  <si>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</si>
  <si>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</si>
  <si>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</si>
  <si>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</si>
  <si>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</si>
  <si>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</si>
  <si>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</si>
  <si>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</si>
  <si>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</si>
  <si>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</si>
  <si>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</si>
  <si>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</si>
  <si>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</si>
  <si>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</si>
  <si>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</si>
  <si>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</si>
  <si>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</si>
  <si>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</si>
  <si>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</si>
  <si>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</si>
  <si>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</si>
  <si>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</si>
  <si>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</si>
  <si>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</si>
  <si>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</si>
  <si>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</si>
  <si>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</si>
  <si>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</si>
  <si>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</si>
  <si>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</si>
  <si>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</si>
  <si>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</si>
  <si>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</si>
  <si>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</si>
  <si>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</si>
  <si>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</si>
  <si>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</si>
  <si>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</si>
  <si>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</si>
  <si>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</si>
  <si>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</si>
  <si>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</si>
  <si>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</si>
  <si>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</si>
  <si>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</si>
  <si>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</si>
  <si>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</si>
  <si>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</si>
  <si>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</si>
  <si>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</si>
  <si>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</si>
  <si>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</si>
  <si>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</si>
  <si>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</si>
  <si>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</si>
  <si>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</si>
  <si>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</si>
  <si>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</si>
  <si>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</si>
  <si>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</si>
  <si>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</si>
  <si>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</si>
  <si>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</si>
  <si>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</si>
  <si>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</si>
  <si>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</si>
  <si>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</si>
  <si>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</si>
  <si>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</si>
  <si>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</si>
  <si>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</si>
  <si>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</si>
  <si>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</si>
  <si>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</si>
  <si>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</si>
  <si>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</si>
  <si>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</si>
  <si>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</si>
  <si>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</si>
  <si>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</si>
  <si>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</si>
  <si>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</si>
  <si>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</si>
  <si>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</si>
  <si>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</si>
  <si>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</si>
  <si>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</si>
  <si>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</si>
  <si>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</si>
  <si>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</si>
  <si>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</si>
  <si>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</si>
  <si>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</si>
  <si>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</si>
  <si>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</si>
  <si>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</si>
  <si>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</si>
  <si>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</si>
  <si>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</si>
  <si>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</si>
  <si>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</si>
  <si>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</si>
  <si>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</si>
  <si>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</si>
  <si>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</si>
  <si>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</si>
  <si>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</si>
  <si>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</si>
  <si>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</si>
  <si>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</si>
  <si>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</si>
  <si>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</si>
  <si>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</si>
  <si>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</si>
  <si>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</si>
  <si>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</si>
  <si>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</si>
  <si>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</si>
  <si>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</si>
  <si>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</si>
  <si>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</si>
  <si>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</si>
  <si>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</si>
  <si>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</si>
  <si>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</si>
  <si>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</si>
  <si>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</si>
  <si>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</si>
  <si>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</si>
  <si>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</si>
  <si>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</si>
  <si>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</si>
  <si>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</si>
  <si>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</si>
  <si>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</si>
  <si>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</si>
  <si>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</si>
  <si>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</si>
  <si>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</si>
  <si>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</si>
  <si>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</si>
  <si>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</si>
  <si>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</si>
  <si>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</si>
  <si>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</si>
  <si>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</si>
  <si>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</si>
  <si>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</si>
  <si>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</si>
  <si>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</si>
  <si>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</si>
  <si>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</si>
  <si>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</si>
  <si>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</si>
  <si>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</si>
  <si>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</si>
  <si>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</si>
  <si>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</si>
  <si>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</si>
  <si>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</si>
  <si>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</si>
  <si>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</si>
  <si>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</si>
  <si>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</si>
  <si>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</si>
  <si>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</si>
  <si>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</si>
  <si>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</si>
  <si>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</si>
  <si>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</si>
  <si>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</si>
  <si>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</si>
  <si>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</si>
  <si>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</si>
  <si>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</si>
  <si>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</si>
  <si>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</si>
  <si>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</si>
  <si>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</si>
  <si>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</si>
  <si>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</si>
  <si>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</si>
  <si>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</si>
  <si>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</si>
  <si>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</si>
  <si>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</si>
  <si>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</si>
  <si>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</si>
  <si>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</si>
  <si>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</si>
  <si>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</si>
  <si>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</si>
  <si>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</si>
  <si>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</si>
  <si>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</si>
  <si>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</si>
  <si>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</si>
  <si>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</si>
  <si>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</si>
  <si>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</si>
  <si>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</si>
  <si>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</si>
  <si>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</si>
  <si>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</si>
  <si>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</si>
  <si>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</si>
  <si>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</si>
  <si>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</si>
  <si>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</si>
  <si>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</si>
  <si>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</si>
  <si>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</si>
  <si>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</si>
  <si>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</si>
  <si>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</si>
  <si>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</si>
  <si>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</si>
  <si>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</si>
  <si>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</si>
  <si>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</si>
  <si>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</si>
  <si>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</si>
  <si>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</si>
  <si>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</si>
  <si>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</si>
  <si>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</si>
  <si>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</si>
  <si>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</si>
  <si>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</si>
  <si>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</si>
  <si>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</si>
  <si>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</si>
  <si>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</si>
  <si>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</si>
  <si>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</si>
  <si>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</si>
  <si>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</si>
  <si>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</si>
  <si>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</si>
  <si>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</si>
  <si>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</si>
  <si>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</si>
  <si>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</si>
  <si>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</si>
  <si>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</si>
  <si>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</si>
  <si>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</si>
  <si>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</si>
  <si>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</si>
  <si>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</si>
  <si>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</si>
  <si>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</si>
  <si>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</si>
  <si>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</si>
  <si>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</si>
  <si>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</si>
  <si>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</si>
  <si>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</si>
  <si>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</si>
  <si>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</si>
  <si>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</si>
  <si>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</si>
  <si>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</si>
  <si>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</si>
  <si>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</si>
  <si>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</si>
  <si>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</si>
  <si>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</si>
  <si>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</si>
  <si>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</si>
  <si>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</si>
  <si>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</si>
  <si>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</si>
  <si>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</si>
  <si>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</si>
  <si>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</si>
  <si>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</si>
  <si>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</si>
  <si>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</si>
  <si>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</si>
  <si>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</si>
  <si>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</si>
  <si>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</si>
  <si>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</si>
  <si>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</si>
  <si>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</si>
  <si>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</si>
  <si>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</si>
  <si>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</si>
  <si>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</si>
  <si>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</si>
  <si>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</si>
  <si>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</si>
  <si>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</si>
  <si>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</si>
  <si>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</si>
  <si>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</si>
  <si>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</si>
  <si>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</si>
  <si>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</si>
  <si>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</si>
  <si>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</si>
  <si>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</si>
  <si>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</si>
  <si>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</si>
  <si>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</si>
  <si>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</si>
  <si>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</si>
  <si>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</si>
  <si>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</si>
  <si>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</si>
  <si>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</si>
  <si>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</si>
  <si>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</si>
  <si>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</si>
  <si>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</si>
  <si>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</si>
  <si>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</si>
  <si>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</si>
  <si>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</si>
  <si>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</si>
  <si>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</si>
  <si>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</si>
  <si>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</si>
  <si>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</si>
  <si>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</si>
  <si>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</si>
  <si>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</si>
  <si>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</si>
  <si>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</si>
  <si>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</si>
  <si>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</si>
  <si>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</si>
  <si>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</si>
  <si>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</si>
  <si>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</si>
  <si>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</si>
  <si>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</si>
  <si>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</si>
  <si>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</si>
  <si>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</si>
  <si>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</si>
  <si>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</si>
  <si>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</si>
  <si>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</si>
  <si>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</si>
  <si>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</si>
  <si>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</si>
  <si>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</si>
  <si>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</si>
  <si>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</si>
  <si>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</si>
  <si>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</si>
  <si>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</si>
  <si>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</si>
  <si>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</si>
  <si>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</si>
  <si>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</si>
  <si>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</si>
  <si>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</si>
  <si>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</si>
  <si>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</si>
  <si>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</si>
  <si>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</si>
  <si>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</si>
  <si>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</si>
  <si>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</si>
  <si>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</si>
  <si>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</si>
  <si>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</si>
  <si>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</si>
  <si>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</si>
  <si>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</si>
  <si>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</si>
  <si>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</si>
  <si>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</si>
  <si>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</si>
  <si>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</si>
  <si>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</si>
  <si>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</si>
  <si>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</si>
  <si>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</si>
  <si>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</si>
  <si>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</si>
  <si>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</si>
  <si>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</si>
  <si>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</si>
  <si>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</si>
  <si>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</si>
  <si>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</si>
  <si>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</si>
  <si>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</si>
  <si>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</si>
  <si>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</si>
  <si>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</si>
  <si>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</si>
  <si>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</si>
  <si>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</si>
  <si>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</si>
  <si>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</si>
  <si>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</si>
  <si>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</si>
  <si>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</si>
  <si>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</si>
  <si>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</si>
  <si>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</si>
  <si>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</si>
  <si>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</si>
  <si>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</si>
  <si>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</si>
  <si>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</si>
  <si>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</si>
  <si>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</si>
  <si>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</si>
  <si>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</si>
  <si>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</si>
  <si>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</si>
  <si>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</si>
  <si>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</si>
  <si>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</si>
  <si>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</si>
  <si>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</si>
  <si>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</si>
  <si>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</si>
  <si>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</si>
  <si>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</si>
  <si>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</si>
  <si>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</si>
  <si>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</si>
  <si>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</si>
  <si>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</si>
  <si>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</si>
  <si>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</si>
  <si>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</si>
  <si>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</si>
  <si>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</si>
  <si>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</si>
  <si>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</si>
  <si>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</si>
  <si>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</si>
  <si>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</si>
  <si>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</si>
  <si>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</si>
  <si>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</si>
  <si>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</si>
  <si>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</si>
  <si>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</si>
  <si>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</si>
  <si>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</si>
  <si>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</si>
  <si>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</si>
  <si>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</si>
  <si>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</si>
  <si>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</si>
  <si>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</si>
  <si>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</si>
  <si>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</si>
  <si>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</si>
  <si>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</si>
  <si>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</si>
  <si>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</si>
  <si>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</si>
  <si>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</si>
  <si>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</si>
  <si>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</si>
  <si>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</si>
  <si>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</si>
  <si>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</si>
  <si>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</si>
  <si>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</si>
  <si>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</si>
  <si>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</si>
  <si>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</si>
  <si>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</si>
  <si>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</si>
  <si>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</si>
  <si>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</si>
  <si>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</si>
  <si>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</si>
  <si>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</si>
  <si>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</si>
  <si>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</si>
  <si>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</si>
  <si>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</si>
  <si>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</si>
  <si>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</si>
  <si>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</si>
  <si>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</si>
  <si>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</si>
  <si>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</si>
  <si>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</si>
  <si>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</si>
  <si>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</si>
  <si>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</si>
  <si>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</si>
  <si>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</si>
  <si>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</si>
  <si>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</si>
  <si>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</si>
  <si>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</si>
  <si>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</si>
  <si>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</si>
  <si>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</si>
  <si>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</si>
  <si>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</si>
  <si>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</si>
  <si>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</si>
  <si>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</si>
  <si>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</si>
  <si>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</si>
  <si>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</si>
  <si>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</si>
  <si>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</si>
  <si>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</si>
  <si>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</si>
  <si>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</si>
  <si>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</si>
  <si>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</si>
  <si>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</si>
  <si>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</si>
  <si>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</si>
  <si>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</si>
  <si>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</si>
  <si>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</si>
  <si>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</si>
  <si>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</si>
  <si>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</si>
  <si>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</si>
  <si>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</si>
  <si>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</si>
  <si>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</si>
  <si>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</si>
  <si>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</si>
  <si>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</si>
  <si>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</si>
  <si>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</si>
  <si>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</si>
  <si>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</si>
  <si>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</si>
  <si>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</si>
  <si>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</si>
  <si>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</si>
  <si>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</si>
  <si>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</si>
  <si>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</si>
  <si>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</si>
  <si>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</si>
  <si>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</si>
  <si>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</si>
  <si>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</si>
  <si>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</si>
  <si>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</si>
  <si>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</si>
  <si>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</si>
  <si>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</si>
  <si>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</si>
  <si>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</si>
  <si>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</si>
  <si>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</si>
  <si>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</si>
  <si>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</si>
  <si>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</si>
  <si>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</si>
  <si>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</si>
  <si>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</si>
  <si>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</si>
  <si>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</si>
  <si>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</si>
  <si>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</si>
  <si>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</si>
  <si>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</si>
  <si>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</si>
  <si>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</si>
  <si>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</si>
  <si>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</si>
  <si>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</si>
  <si>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</si>
  <si>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</si>
  <si>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</si>
  <si>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</si>
  <si>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</si>
  <si>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</si>
  <si>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</si>
  <si>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</si>
  <si>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</si>
  <si>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</si>
  <si>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</si>
  <si>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</si>
  <si>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</si>
  <si>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</si>
  <si>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</si>
  <si>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</si>
  <si>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</si>
  <si>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</si>
  <si>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</si>
  <si>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</si>
  <si>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</si>
  <si>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</si>
  <si>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</si>
  <si>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</si>
  <si>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</si>
  <si>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</si>
  <si>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</si>
  <si>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</si>
  <si>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</si>
  <si>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</si>
  <si>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</si>
  <si>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</si>
  <si>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</si>
  <si>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</si>
  <si>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</si>
  <si>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</si>
  <si>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</si>
  <si>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</si>
  <si>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</si>
  <si>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</si>
  <si>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</si>
  <si>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</si>
  <si>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</si>
  <si>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</si>
  <si>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</si>
  <si>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</si>
  <si>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</si>
  <si>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</si>
  <si>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</si>
  <si>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</si>
  <si>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</si>
  <si>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</si>
  <si>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</si>
  <si>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</si>
  <si>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</si>
  <si>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</si>
  <si>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</si>
  <si>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</si>
  <si>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</si>
  <si>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</si>
  <si>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</si>
  <si>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</si>
  <si>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</si>
  <si>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</si>
  <si>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</si>
  <si>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</si>
  <si>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</si>
  <si>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</si>
  <si>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</si>
  <si>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</si>
  <si>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</si>
  <si>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</si>
  <si>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</si>
  <si>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</si>
  <si>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</si>
  <si>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</si>
  <si>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</si>
  <si>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</si>
  <si>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</si>
  <si>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</si>
  <si>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</si>
  <si>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</si>
  <si>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</si>
  <si>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</si>
  <si>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</si>
  <si>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</si>
  <si>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</si>
  <si>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</si>
  <si>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</si>
  <si>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</si>
  <si>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</si>
  <si>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</si>
  <si>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</si>
  <si>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</si>
  <si>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</si>
  <si>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</si>
  <si>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</si>
  <si>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</si>
  <si>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</si>
  <si>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</si>
  <si>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</si>
  <si>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</si>
  <si>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</si>
  <si>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</si>
  <si>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</si>
  <si>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</si>
  <si>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</si>
  <si>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</si>
  <si>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</si>
  <si>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</si>
  <si>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</si>
  <si>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</si>
  <si>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</si>
  <si>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</si>
  <si>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</si>
  <si>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</si>
  <si>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</si>
  <si>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</si>
  <si>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</si>
  <si>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</si>
  <si>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</si>
  <si>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</si>
  <si>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</si>
  <si>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</si>
  <si>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</si>
  <si>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</si>
  <si>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</si>
  <si>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</si>
  <si>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</si>
  <si>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</si>
  <si>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</si>
  <si>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</si>
  <si>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</si>
  <si>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</si>
  <si>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</si>
  <si>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</si>
  <si>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</si>
  <si>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</si>
  <si>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</si>
  <si>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</si>
  <si>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</si>
  <si>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</si>
  <si>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</si>
  <si>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</si>
  <si>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</si>
  <si>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</si>
  <si>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</si>
  <si>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</si>
  <si>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</si>
  <si>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</si>
  <si>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</si>
  <si>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</si>
  <si>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</si>
  <si>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</si>
  <si>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</si>
  <si>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</si>
  <si>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</si>
  <si>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</si>
  <si>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</si>
  <si>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</si>
  <si>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</si>
  <si>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</si>
  <si>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</si>
  <si>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</si>
  <si>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</si>
  <si>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</si>
  <si>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</si>
  <si>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</si>
  <si>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</si>
  <si>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</si>
  <si>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</si>
  <si>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</si>
  <si>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</si>
  <si>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</si>
  <si>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</si>
  <si>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</si>
  <si>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</si>
  <si>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</si>
  <si>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</si>
  <si>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</si>
  <si>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</si>
  <si>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</si>
  <si>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</si>
  <si>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</si>
  <si>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</si>
  <si>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</si>
  <si>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</si>
  <si>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</si>
  <si>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</si>
  <si>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</si>
  <si>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</si>
  <si>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</si>
  <si>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</si>
  <si>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</si>
  <si>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</si>
  <si>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</si>
  <si>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</si>
  <si>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</si>
  <si>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</si>
  <si>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</si>
  <si>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</si>
  <si>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</si>
  <si>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</si>
  <si>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</si>
  <si>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</si>
  <si>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</si>
  <si>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</si>
  <si>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</si>
  <si>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</si>
  <si>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</si>
  <si>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</si>
  <si>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</si>
  <si>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</si>
  <si>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</si>
  <si>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</si>
  <si>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</si>
  <si>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</si>
  <si>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</si>
  <si>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</si>
  <si>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</si>
  <si>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</si>
  <si>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</si>
  <si>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</si>
  <si>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</si>
  <si>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</si>
  <si>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</si>
  <si>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</si>
  <si>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</si>
  <si>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</si>
  <si>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</si>
  <si>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</si>
  <si>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</si>
  <si>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</si>
  <si>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</si>
  <si>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</si>
  <si>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</si>
  <si>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</si>
  <si>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</si>
  <si>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</si>
  <si>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</si>
  <si>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</si>
  <si>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</si>
  <si>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</si>
  <si>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</si>
  <si>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</si>
  <si>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</si>
  <si>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</si>
  <si>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</si>
  <si>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</si>
  <si>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</si>
  <si>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</si>
  <si>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</si>
  <si>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</si>
  <si>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</si>
  <si>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</si>
  <si>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</si>
  <si>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</si>
  <si>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</si>
  <si>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</si>
  <si>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</si>
  <si>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</si>
  <si>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</si>
  <si>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</si>
  <si>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</si>
  <si>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</si>
  <si>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</si>
  <si>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</si>
  <si>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</si>
  <si>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</si>
  <si>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</si>
  <si>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</si>
  <si>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</si>
  <si>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</si>
  <si>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</si>
  <si>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</si>
  <si>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</si>
  <si>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</si>
  <si>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</si>
  <si>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</si>
  <si>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</si>
  <si>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</si>
  <si>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</si>
  <si>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</si>
  <si>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</si>
  <si>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</si>
  <si>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</si>
  <si>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</si>
  <si>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</si>
  <si>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</si>
  <si>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</si>
  <si>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</si>
  <si>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</si>
  <si>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</si>
  <si>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</si>
  <si>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</si>
  <si>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</si>
  <si>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</si>
  <si>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</si>
  <si>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</si>
  <si>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</si>
  <si>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</si>
  <si>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</si>
  <si>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</si>
  <si>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</si>
  <si>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</si>
  <si>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</si>
  <si>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</si>
  <si>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</si>
  <si>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</si>
  <si>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</si>
  <si>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</si>
  <si>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</si>
  <si>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</si>
  <si>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</si>
  <si>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</si>
  <si>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</si>
  <si>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</si>
  <si>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</si>
  <si>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</si>
  <si>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</si>
  <si>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</si>
  <si>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</si>
  <si>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</si>
  <si>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</si>
  <si>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</si>
  <si>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</si>
  <si>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</si>
  <si>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</si>
  <si>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</si>
  <si>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</si>
  <si>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</si>
  <si>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</si>
  <si>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</si>
  <si>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</si>
  <si>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</si>
  <si>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</si>
  <si>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</si>
  <si>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</si>
  <si>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</si>
  <si>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</si>
  <si>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</si>
  <si>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</si>
  <si>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</si>
  <si>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</si>
  <si>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</si>
  <si>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</si>
  <si>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</si>
  <si>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</si>
  <si>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</si>
  <si>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</si>
  <si>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</si>
  <si>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</si>
  <si>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</si>
  <si>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</si>
  <si>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</si>
  <si>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</si>
  <si>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</si>
  <si>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</si>
  <si>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</si>
  <si>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</si>
  <si>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</si>
  <si>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</si>
  <si>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</si>
  <si>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</si>
  <si>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</si>
  <si>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</si>
  <si>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</si>
  <si>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</si>
  <si>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</si>
  <si>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</si>
  <si>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</si>
  <si>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</si>
  <si>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</si>
  <si>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</si>
  <si>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</si>
  <si>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</si>
  <si>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</si>
  <si>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</si>
  <si>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</si>
  <si>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</si>
  <si>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</si>
  <si>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</si>
  <si>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</si>
  <si>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</si>
  <si>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</si>
  <si>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</si>
  <si>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</si>
  <si>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</si>
  <si>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</si>
  <si>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</si>
  <si>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</si>
  <si>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</si>
  <si>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</si>
  <si>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</si>
  <si>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</si>
  <si>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</si>
  <si>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</si>
  <si>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</si>
  <si>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</si>
  <si>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</si>
  <si>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</si>
  <si>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</si>
  <si>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</si>
  <si>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</si>
  <si>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</si>
  <si>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</si>
  <si>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</si>
  <si>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</si>
  <si>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</si>
  <si>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</si>
  <si>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</si>
  <si>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</si>
  <si>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</si>
  <si>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</si>
  <si>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</si>
  <si>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</si>
  <si>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</si>
  <si>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</si>
  <si>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</si>
  <si>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</si>
  <si>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</si>
  <si>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</si>
  <si>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</si>
  <si>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</si>
  <si>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</si>
  <si>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</si>
  <si>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</si>
  <si>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</si>
  <si>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</si>
  <si>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</si>
  <si>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</si>
  <si>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</si>
  <si>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</si>
  <si>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</si>
  <si>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</si>
  <si>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</si>
  <si>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</si>
  <si>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</si>
  <si>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</si>
  <si>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</si>
  <si>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</si>
  <si>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</si>
  <si>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</si>
  <si>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</si>
  <si>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</si>
  <si>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</si>
  <si>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</si>
  <si>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</si>
  <si>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</si>
  <si>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</si>
  <si>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</si>
  <si>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</si>
  <si>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</si>
  <si>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</si>
  <si>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</si>
  <si>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</si>
  <si>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</si>
  <si>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</si>
  <si>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</si>
  <si>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</si>
  <si>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</si>
  <si>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</si>
  <si>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</si>
  <si>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</si>
  <si>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</si>
  <si>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</si>
  <si>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</si>
  <si>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</si>
  <si>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</si>
  <si>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</si>
  <si>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</si>
  <si>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</si>
  <si>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</si>
  <si>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</si>
  <si>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</si>
  <si>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</si>
  <si>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</si>
  <si>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</si>
  <si>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</si>
  <si>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</si>
  <si>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</si>
  <si>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</si>
  <si>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</si>
  <si>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</si>
  <si>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</si>
  <si>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</si>
  <si>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</si>
  <si>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</si>
  <si>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</si>
  <si>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</si>
  <si>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</si>
  <si>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</si>
  <si>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</si>
  <si>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</si>
  <si>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</si>
  <si>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</si>
  <si>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</si>
  <si>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</si>
  <si>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</si>
  <si>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</si>
  <si>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</si>
  <si>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</si>
  <si>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</si>
  <si>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</si>
  <si>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</si>
  <si>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</si>
  <si>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</si>
  <si>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</si>
  <si>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</si>
  <si>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</si>
  <si>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</si>
  <si>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</si>
  <si>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</si>
  <si>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</si>
  <si>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</si>
  <si>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</si>
  <si>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</si>
  <si>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</si>
  <si>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</si>
  <si>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</si>
  <si>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</si>
  <si>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</si>
  <si>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</si>
  <si>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</si>
  <si>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</si>
  <si>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</si>
  <si>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</si>
  <si>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</si>
  <si>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</si>
  <si>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</si>
  <si>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</si>
  <si>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</si>
  <si>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</si>
  <si>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</si>
  <si>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</si>
  <si>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</si>
  <si>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</si>
  <si>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</si>
  <si>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</si>
  <si>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</si>
  <si>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</si>
  <si>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</si>
  <si>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</si>
  <si>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</si>
  <si>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</si>
  <si>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</si>
  <si>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</si>
  <si>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</si>
  <si>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</si>
  <si>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</si>
  <si>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</si>
  <si>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</si>
  <si>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</si>
  <si>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</si>
  <si>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</si>
  <si>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</si>
  <si>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</si>
  <si>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</si>
  <si>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</si>
  <si>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</si>
  <si>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</si>
  <si>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</si>
  <si>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</si>
  <si>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</si>
  <si>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</si>
  <si>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</si>
  <si>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</si>
  <si>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</si>
  <si>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</si>
  <si>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</si>
  <si>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</si>
  <si>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</si>
  <si>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</si>
  <si>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</si>
  <si>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</si>
  <si>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</si>
  <si>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</si>
  <si>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</si>
  <si>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</si>
  <si>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</si>
  <si>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</si>
  <si>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</si>
  <si>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</si>
  <si>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</si>
  <si>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</si>
  <si>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</si>
  <si>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</si>
  <si>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</si>
  <si>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</si>
  <si>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</si>
  <si>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</si>
  <si>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</si>
  <si>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</si>
  <si>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</si>
  <si>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</si>
  <si>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</si>
  <si>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</si>
  <si>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</si>
  <si>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</si>
  <si>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</si>
  <si>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</si>
  <si>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</si>
  <si>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</si>
  <si>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</si>
  <si>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</si>
  <si>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</si>
  <si>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</si>
  <si>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</si>
  <si>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</si>
  <si>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</si>
  <si>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</si>
  <si>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</si>
  <si>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</si>
  <si>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</si>
  <si>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</si>
  <si>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</si>
  <si>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</si>
  <si>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</si>
  <si>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</si>
  <si>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</si>
  <si>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</si>
  <si>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</si>
  <si>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</si>
  <si>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</si>
  <si>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</si>
  <si>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</si>
  <si>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</si>
  <si>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</si>
  <si>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</si>
  <si>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</si>
  <si>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</si>
  <si>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</si>
  <si>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</si>
  <si>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</si>
  <si>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</si>
  <si>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</si>
  <si>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</si>
  <si>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</si>
  <si>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</si>
  <si>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</si>
  <si>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</si>
  <si>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</si>
  <si>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</si>
  <si>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</si>
  <si>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</si>
  <si>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</si>
  <si>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</si>
  <si>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</si>
  <si>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</si>
  <si>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</si>
  <si>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</si>
  <si>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</si>
  <si>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</si>
  <si>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</si>
  <si>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</si>
  <si>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</si>
  <si>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</si>
  <si>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</si>
  <si>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</si>
  <si>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</si>
  <si>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</si>
  <si>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</si>
  <si>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</si>
  <si>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</si>
  <si>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</si>
  <si>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</si>
  <si>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</si>
  <si>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</si>
  <si>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</si>
  <si>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</si>
  <si>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</si>
  <si>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</si>
  <si>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</si>
  <si>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</si>
  <si>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</si>
  <si>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</si>
  <si>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</si>
  <si>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</si>
  <si>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</si>
  <si>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</si>
  <si>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</si>
  <si>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</si>
  <si>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</si>
  <si>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</si>
  <si>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</si>
  <si>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</si>
  <si>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</si>
  <si>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</si>
  <si>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</si>
  <si>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</si>
  <si>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</si>
  <si>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</si>
  <si>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</si>
  <si>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</si>
  <si>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</si>
  <si>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</si>
  <si>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</si>
  <si>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</si>
  <si>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</si>
  <si>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</si>
  <si>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</si>
  <si>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</si>
  <si>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</si>
  <si>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</si>
  <si>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</si>
  <si>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</si>
  <si>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</si>
  <si>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</si>
  <si>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</si>
  <si>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</si>
  <si>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</si>
  <si>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</si>
  <si>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</si>
  <si>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</si>
  <si>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</si>
  <si>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</si>
  <si>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</si>
  <si>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</si>
  <si>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</si>
  <si>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</si>
  <si>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</si>
  <si>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</si>
  <si>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</si>
  <si>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</si>
  <si>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</si>
  <si>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</si>
  <si>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</si>
  <si>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</si>
  <si>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</si>
  <si>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</si>
  <si>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</si>
  <si>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</si>
  <si>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</si>
  <si>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</si>
  <si>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</si>
  <si>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</si>
  <si>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</si>
  <si>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</si>
  <si>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</si>
  <si>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</si>
  <si>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</si>
  <si>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</si>
  <si>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</si>
  <si>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</si>
  <si>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</si>
  <si>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</si>
  <si>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</si>
  <si>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</si>
  <si>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</si>
  <si>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</si>
  <si>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</si>
  <si>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</si>
  <si>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</si>
  <si>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</si>
  <si>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</si>
  <si>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</si>
  <si>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</si>
  <si>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</si>
  <si>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</si>
  <si>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</si>
  <si>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</si>
  <si>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</si>
  <si>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</si>
  <si>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</si>
  <si>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</si>
  <si>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</si>
  <si>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</si>
  <si>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</si>
  <si>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</si>
  <si>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</si>
  <si>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</si>
  <si>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</si>
  <si>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</si>
  <si>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</si>
  <si>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</si>
  <si>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</si>
  <si>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</si>
  <si>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</si>
  <si>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</si>
  <si>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</si>
  <si>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</si>
  <si>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</si>
  <si>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</si>
  <si>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</si>
  <si>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</si>
  <si>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</si>
  <si>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</si>
  <si>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</si>
  <si>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</si>
  <si>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</si>
  <si>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</si>
  <si>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</si>
  <si>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</si>
  <si>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</si>
  <si>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</si>
  <si>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</si>
  <si>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</si>
  <si>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</si>
  <si>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</si>
  <si>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</si>
  <si>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</si>
  <si>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</si>
  <si>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</si>
  <si>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</si>
  <si>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</si>
  <si>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</si>
  <si>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</si>
  <si>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</si>
  <si>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</si>
  <si>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</si>
  <si>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</si>
  <si>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</si>
  <si>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</si>
  <si>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</si>
  <si>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</si>
  <si>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</si>
  <si>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</si>
  <si>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</si>
  <si>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</si>
  <si>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</si>
  <si>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</si>
  <si>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</si>
  <si>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</si>
  <si>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</si>
  <si>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</si>
  <si>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</si>
  <si>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</si>
  <si>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</si>
  <si>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</si>
  <si>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</si>
  <si>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</si>
  <si>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</si>
  <si>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</si>
  <si>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</si>
  <si>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</si>
  <si>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</si>
  <si>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</si>
  <si>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</si>
  <si>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</si>
  <si>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</si>
  <si>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</si>
  <si>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</si>
  <si>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</si>
  <si>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</si>
  <si>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</si>
  <si>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</si>
  <si>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</si>
  <si>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</si>
  <si>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</si>
  <si>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</si>
  <si>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</si>
  <si>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</si>
  <si>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</si>
  <si>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</si>
  <si>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</si>
  <si>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</si>
  <si>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</si>
  <si>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</si>
  <si>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</si>
  <si>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</si>
  <si>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</si>
  <si>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</si>
  <si>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</si>
  <si>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</si>
  <si>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</si>
  <si>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</si>
  <si>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</si>
  <si>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</si>
  <si>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</si>
  <si>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</si>
  <si>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</si>
  <si>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</si>
  <si>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</si>
  <si>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</si>
  <si>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</si>
  <si>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</si>
  <si>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</si>
  <si>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</si>
  <si>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</si>
  <si>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</si>
  <si>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</si>
  <si>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</si>
  <si>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</si>
  <si>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</si>
  <si>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</si>
  <si>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</si>
  <si>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</si>
  <si>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</si>
  <si>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</si>
  <si>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</si>
  <si>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</si>
  <si>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</si>
  <si>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</si>
  <si>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</si>
  <si>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</si>
  <si>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</si>
  <si>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</si>
  <si>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</si>
  <si>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</si>
  <si>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</si>
  <si>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</si>
  <si>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</si>
  <si>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</si>
  <si>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</si>
  <si>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</si>
  <si>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</si>
  <si>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</si>
  <si>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</si>
  <si>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</si>
  <si>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</si>
  <si>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</si>
  <si>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</si>
  <si>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</si>
  <si>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</si>
  <si>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</si>
  <si>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</si>
  <si>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</si>
  <si>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</si>
  <si>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</si>
  <si>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</si>
  <si>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</si>
  <si>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</si>
  <si>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</si>
  <si>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</si>
  <si>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</si>
  <si>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</si>
  <si>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</si>
  <si>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</si>
  <si>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</si>
  <si>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</si>
  <si>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</si>
  <si>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</si>
  <si>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</si>
  <si>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</si>
  <si>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</si>
  <si>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</si>
  <si>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</si>
  <si>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</si>
  <si>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</si>
  <si>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</si>
  <si>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</si>
  <si>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</si>
  <si>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</si>
  <si>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</si>
  <si>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</si>
  <si>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</si>
  <si>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</si>
  <si>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</si>
  <si>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</si>
  <si>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</si>
  <si>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</si>
  <si>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</si>
  <si>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</si>
  <si>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</si>
  <si>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</si>
  <si>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</si>
  <si>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</si>
  <si>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</si>
  <si>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</si>
  <si>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</si>
  <si>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</si>
  <si>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</si>
  <si>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</si>
  <si>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</si>
  <si>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</si>
  <si>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</si>
  <si>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</si>
  <si>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</si>
  <si>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</si>
  <si>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</si>
  <si>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</si>
  <si>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</si>
  <si>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</si>
  <si>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</si>
  <si>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</si>
  <si>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</si>
  <si>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</si>
  <si>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</si>
  <si>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</si>
  <si>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</si>
  <si>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</si>
  <si>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</si>
  <si>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</si>
  <si>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</si>
  <si>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</si>
  <si>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</si>
  <si>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</si>
  <si>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</si>
  <si>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</si>
  <si>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</si>
  <si>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</si>
  <si>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</si>
  <si>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</si>
  <si>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</si>
  <si>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</si>
  <si>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</si>
  <si>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</si>
  <si>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</si>
  <si>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</si>
  <si>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</si>
  <si>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</si>
  <si>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</si>
  <si>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</si>
  <si>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</si>
  <si>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</si>
  <si>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</si>
  <si>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</si>
  <si>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</si>
  <si>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</si>
  <si>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</si>
  <si>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</si>
  <si>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</si>
  <si>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</si>
  <si>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</si>
  <si>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</si>
  <si>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</si>
  <si>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</si>
  <si>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</si>
  <si>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</si>
  <si>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</si>
  <si>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</si>
  <si>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</si>
  <si>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</si>
  <si>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</si>
  <si>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</si>
  <si>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</si>
  <si>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</si>
  <si>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</si>
  <si>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</si>
  <si>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</si>
  <si>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</si>
  <si>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</si>
  <si>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</si>
  <si>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</si>
  <si>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</si>
  <si>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</si>
  <si>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</si>
  <si>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</si>
  <si>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</si>
  <si>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</si>
  <si>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</si>
  <si>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</si>
  <si>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</si>
  <si>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</si>
  <si>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</si>
  <si>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</si>
  <si>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</si>
  <si>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</si>
  <si>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</si>
  <si>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</si>
  <si>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</si>
  <si>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</si>
  <si>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</si>
  <si>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</si>
  <si>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</si>
  <si>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</si>
  <si>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</si>
  <si>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</si>
  <si>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</si>
  <si>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</si>
  <si>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</si>
  <si>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</si>
  <si>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</si>
  <si>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</si>
  <si>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</si>
  <si>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</si>
  <si>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</si>
  <si>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</si>
  <si>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</si>
  <si>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</si>
  <si>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</si>
  <si>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</si>
  <si>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</si>
  <si>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</si>
  <si>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</si>
  <si>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</si>
  <si>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</si>
  <si>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</si>
  <si>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</si>
  <si>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</si>
  <si>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</si>
  <si>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</si>
  <si>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</si>
  <si>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</si>
  <si>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</si>
  <si>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</si>
  <si>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</si>
  <si>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</si>
  <si>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</si>
  <si>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</si>
  <si>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</si>
  <si>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</si>
  <si>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</si>
  <si>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</si>
  <si>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</si>
  <si>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</si>
  <si>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</si>
  <si>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</si>
  <si>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</si>
  <si>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</si>
  <si>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</si>
  <si>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</si>
  <si>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</si>
  <si>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</si>
  <si>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</si>
  <si>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</si>
  <si>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</si>
  <si>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</si>
  <si>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</si>
  <si>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</si>
  <si>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</si>
  <si>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</si>
  <si>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</si>
  <si>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</si>
  <si>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</si>
  <si>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</si>
  <si>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</si>
  <si>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</si>
  <si>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</si>
  <si>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</si>
  <si>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</si>
  <si>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</si>
  <si>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</si>
  <si>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</si>
  <si>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</si>
  <si>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</si>
  <si>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</si>
  <si>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</si>
  <si>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</si>
  <si>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</si>
  <si>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</si>
  <si>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</si>
  <si>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</si>
  <si>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</si>
  <si>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</si>
  <si>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</si>
  <si>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</si>
  <si>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</si>
  <si>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</si>
  <si>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</si>
  <si>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</si>
  <si>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</si>
  <si>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</si>
  <si>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</si>
  <si>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</si>
  <si>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</si>
  <si>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</si>
  <si>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</si>
  <si>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</si>
  <si>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</si>
  <si>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</si>
  <si>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</si>
  <si>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</si>
  <si>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</si>
  <si>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</si>
  <si>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</si>
  <si>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</si>
  <si>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</si>
  <si>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</si>
  <si>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</si>
  <si>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</si>
  <si>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</si>
  <si>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</si>
  <si>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</si>
  <si>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</si>
  <si>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</si>
  <si>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</si>
  <si>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</si>
  <si>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</si>
  <si>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</si>
  <si>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</si>
  <si>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</si>
  <si>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</si>
  <si>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</si>
  <si>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</si>
  <si>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</si>
  <si>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</si>
  <si>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</si>
  <si>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</si>
  <si>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</si>
  <si>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</si>
  <si>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</si>
  <si>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</si>
  <si>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</si>
  <si>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</si>
  <si>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</si>
  <si>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</si>
  <si>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</si>
  <si>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</si>
  <si>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</si>
  <si>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</si>
  <si>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</si>
  <si>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</si>
  <si>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</si>
  <si>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</si>
  <si>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</si>
  <si>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</si>
  <si>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</si>
  <si>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</si>
  <si>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</si>
  <si>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</si>
  <si>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</si>
  <si>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</si>
  <si>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</si>
  <si>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</si>
  <si>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</si>
  <si>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</si>
  <si>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</si>
  <si>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</si>
  <si>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</si>
  <si>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</si>
  <si>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</si>
  <si>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</si>
  <si>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</si>
  <si>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</si>
  <si>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</si>
  <si>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</si>
  <si>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</si>
  <si>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</si>
  <si>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</si>
  <si>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</si>
  <si>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</si>
  <si>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</si>
  <si>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</si>
  <si>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</si>
  <si>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</si>
  <si>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</si>
  <si>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</si>
  <si>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</si>
  <si>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</si>
  <si>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</si>
  <si>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</si>
  <si>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</si>
  <si>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</si>
  <si>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</si>
  <si>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</si>
  <si>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</si>
  <si>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</si>
  <si>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</si>
  <si>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</si>
  <si>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</si>
  <si>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</si>
  <si>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</si>
  <si>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</si>
  <si>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</si>
  <si>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</si>
  <si>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</si>
  <si>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</si>
  <si>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</si>
  <si>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</si>
  <si>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</si>
  <si>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</si>
  <si>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</si>
  <si>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</si>
  <si>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</si>
  <si>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</si>
  <si>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</si>
  <si>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</si>
  <si>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</si>
  <si>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</si>
  <si>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</si>
  <si>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</si>
  <si>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</si>
  <si>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</si>
  <si>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</si>
  <si>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</si>
  <si>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</si>
  <si>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</si>
  <si>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</si>
  <si>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</si>
  <si>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</si>
  <si>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</si>
  <si>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</si>
  <si>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</si>
  <si>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</si>
  <si>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</si>
  <si>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</si>
  <si>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</si>
  <si>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</si>
  <si>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</si>
  <si>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</si>
  <si>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</si>
  <si>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</si>
  <si>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</si>
  <si>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</si>
  <si>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</si>
  <si>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</si>
  <si>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</si>
  <si>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</si>
  <si>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</si>
  <si>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</si>
  <si>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</si>
  <si>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</si>
  <si>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</si>
  <si>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</si>
  <si>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</si>
  <si>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</si>
  <si>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</si>
  <si>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</si>
  <si>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</si>
  <si>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</si>
  <si>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</si>
  <si>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</si>
  <si>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</si>
  <si>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</si>
  <si>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</si>
  <si>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</si>
  <si>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</si>
  <si>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</si>
  <si>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</si>
  <si>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</si>
  <si>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</si>
  <si>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</si>
  <si>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</si>
  <si>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</si>
  <si>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</si>
  <si>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</si>
  <si>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</si>
  <si>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</si>
  <si>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</si>
  <si>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</si>
  <si>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</si>
  <si>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</si>
  <si>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</si>
  <si>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</si>
  <si>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</si>
  <si>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</si>
  <si>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</si>
  <si>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</si>
  <si>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</si>
  <si>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</si>
  <si>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</si>
  <si>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</si>
  <si>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</si>
  <si>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</si>
  <si>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</si>
  <si>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</si>
  <si>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</si>
  <si>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</si>
  <si>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</si>
  <si>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</si>
  <si>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</si>
  <si>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</si>
  <si>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</si>
  <si>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</si>
  <si>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</si>
  <si>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</si>
  <si>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</si>
  <si>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</si>
  <si>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</si>
  <si>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</si>
  <si>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</si>
  <si>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</si>
  <si>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</si>
  <si>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</si>
  <si>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</si>
  <si>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</si>
  <si>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</si>
  <si>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</si>
  <si>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</si>
  <si>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</si>
  <si>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</si>
  <si>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</si>
  <si>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</si>
  <si>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</si>
  <si>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</si>
  <si>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</si>
  <si>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</si>
  <si>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</si>
  <si>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</si>
  <si>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</si>
  <si>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</si>
  <si>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</si>
  <si>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</si>
  <si>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</si>
  <si>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</si>
  <si>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</si>
  <si>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</si>
  <si>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</si>
  <si>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</si>
  <si>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</si>
  <si>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</si>
  <si>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</si>
  <si>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</si>
  <si>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</si>
  <si>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</si>
  <si>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</si>
  <si>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</si>
  <si>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</si>
  <si>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</si>
  <si>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</si>
  <si>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</si>
  <si>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</si>
  <si>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</si>
  <si>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</si>
  <si>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</si>
  <si>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</si>
  <si>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</si>
  <si>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</si>
  <si>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</si>
  <si>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</si>
  <si>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</si>
  <si>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</si>
  <si>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</si>
  <si>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</si>
  <si>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</si>
  <si>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</si>
  <si>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</si>
  <si>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</si>
  <si>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</si>
  <si>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</si>
  <si>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</si>
  <si>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</si>
  <si>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</si>
  <si>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</si>
  <si>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</si>
  <si>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</si>
  <si>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</si>
  <si>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</si>
  <si>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</si>
  <si>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</si>
  <si>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</si>
  <si>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</si>
  <si>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</si>
  <si>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</si>
  <si>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</si>
  <si>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</si>
  <si>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</si>
  <si>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</si>
  <si>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</si>
  <si>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</si>
  <si>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</si>
  <si>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</si>
  <si>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</si>
  <si>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</si>
  <si>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</si>
  <si>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</si>
  <si>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</si>
  <si>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</si>
  <si>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</si>
  <si>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</si>
  <si>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</si>
  <si>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</si>
  <si>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</si>
  <si>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</si>
  <si>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</si>
  <si>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</si>
  <si>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</si>
  <si>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</si>
  <si>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</si>
  <si>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</si>
  <si>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</si>
  <si>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</si>
  <si>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</si>
  <si>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</si>
  <si>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</si>
  <si>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</si>
  <si>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</si>
  <si>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</si>
  <si>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</si>
  <si>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</si>
  <si>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</si>
  <si>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</si>
  <si>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</si>
  <si>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</si>
  <si>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</si>
  <si>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</si>
  <si>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</si>
  <si>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</si>
  <si>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</si>
  <si>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</si>
  <si>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</si>
  <si>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</si>
  <si>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</si>
  <si>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</si>
  <si>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</si>
  <si>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</si>
  <si>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</si>
  <si>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</si>
  <si>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</si>
  <si>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</si>
  <si>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</si>
  <si>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</si>
  <si>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</si>
  <si>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</si>
  <si>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</si>
  <si>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</si>
  <si>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</si>
  <si>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</si>
  <si>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</si>
  <si>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</si>
  <si>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</si>
  <si>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</si>
  <si>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</si>
  <si>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</si>
  <si>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</si>
  <si>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</si>
  <si>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</si>
  <si>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</si>
  <si>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</si>
  <si>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</si>
  <si>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</si>
  <si>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</si>
  <si>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</si>
  <si>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</si>
  <si>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</si>
  <si>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</si>
  <si>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</si>
  <si>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</si>
  <si>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</si>
  <si>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</si>
  <si>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</si>
  <si>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</si>
  <si>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</si>
  <si>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</si>
  <si>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</si>
  <si>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</si>
  <si>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</si>
  <si>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</si>
  <si>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</si>
  <si>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</si>
  <si>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</si>
  <si>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</si>
  <si>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</si>
  <si>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</si>
  <si>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</si>
  <si>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</si>
  <si>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</si>
  <si>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</si>
  <si>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</si>
  <si>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</si>
  <si>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</si>
  <si>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</si>
  <si>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</si>
  <si>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</si>
  <si>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</si>
  <si>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</si>
  <si>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</si>
  <si>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</si>
  <si>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</si>
  <si>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</si>
  <si>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</si>
  <si>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</si>
  <si>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</si>
  <si>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</si>
  <si>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</si>
  <si>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</si>
  <si>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</si>
  <si>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</si>
  <si>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</si>
  <si>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</si>
  <si>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</si>
  <si>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</si>
  <si>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</si>
  <si>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</si>
  <si>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</si>
  <si>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</si>
  <si>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</si>
  <si>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</si>
  <si>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</si>
  <si>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</si>
  <si>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</si>
  <si>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</si>
  <si>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</si>
  <si>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</si>
  <si>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</si>
  <si>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</si>
  <si>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</si>
  <si>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</si>
  <si>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</si>
  <si>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</si>
  <si>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</si>
  <si>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</si>
  <si>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</si>
  <si>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</si>
  <si>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</si>
  <si>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</si>
  <si>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</si>
  <si>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</si>
  <si>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</si>
  <si>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</si>
  <si>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</si>
  <si>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</si>
  <si>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</si>
  <si>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</si>
  <si>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</si>
  <si>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</si>
  <si>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</si>
  <si>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</si>
  <si>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</si>
  <si>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</si>
  <si>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</si>
  <si>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</si>
  <si>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</si>
  <si>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</si>
  <si>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</si>
  <si>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</si>
  <si>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</si>
  <si>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</si>
  <si>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</si>
  <si>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</si>
  <si>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</si>
  <si>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</si>
  <si>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</si>
  <si>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</si>
  <si>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</si>
  <si>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</si>
  <si>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</si>
  <si>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</si>
  <si>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</si>
  <si>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</si>
  <si>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</si>
  <si>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</si>
  <si>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</si>
  <si>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</si>
  <si>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</si>
  <si>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</si>
  <si>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</si>
  <si>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</si>
  <si>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</si>
  <si>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</si>
  <si>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</si>
  <si>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</si>
  <si>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</si>
  <si>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</si>
  <si>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</si>
  <si>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</si>
  <si>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</si>
  <si>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</si>
  <si>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</si>
  <si>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</si>
  <si>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</si>
  <si>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</si>
  <si>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</si>
  <si>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</si>
  <si>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</si>
  <si>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</si>
  <si>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</si>
  <si>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</si>
  <si>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</si>
  <si>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</si>
  <si>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</si>
  <si>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</si>
  <si>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</si>
  <si>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</si>
  <si>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</si>
  <si>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</si>
  <si>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</si>
  <si>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</si>
  <si>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</si>
  <si>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</si>
  <si>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</si>
  <si>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</si>
  <si>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</si>
  <si>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</si>
  <si>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</si>
  <si>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</si>
  <si>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</si>
  <si>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</si>
  <si>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</si>
  <si>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</si>
  <si>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</si>
  <si>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</si>
  <si>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</si>
  <si>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</si>
  <si>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</si>
  <si>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</si>
  <si>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</si>
  <si>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</si>
  <si>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</si>
  <si>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</si>
  <si>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</si>
  <si>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</si>
  <si>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</si>
  <si>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</si>
  <si>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</si>
  <si>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</si>
  <si>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</si>
  <si>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</si>
  <si>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</si>
  <si>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</si>
  <si>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</si>
  <si>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</si>
  <si>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</si>
  <si>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</si>
  <si>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</si>
  <si>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</si>
  <si>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</si>
  <si>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</si>
  <si>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</si>
  <si>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</si>
  <si>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</si>
  <si>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</si>
  <si>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</si>
  <si>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</si>
  <si>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</si>
  <si>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</si>
  <si>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</si>
  <si>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</si>
  <si>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</si>
  <si>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</si>
  <si>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</si>
  <si>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</si>
  <si>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</si>
  <si>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</si>
  <si>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</si>
  <si>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</si>
  <si>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</si>
  <si>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</si>
  <si>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</si>
  <si>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</si>
  <si>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</si>
  <si>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</si>
  <si>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</si>
  <si>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</si>
  <si>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</si>
  <si>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</si>
  <si>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</si>
  <si>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</si>
  <si>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</si>
  <si>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</si>
  <si>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</si>
  <si>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</si>
  <si>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</si>
  <si>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</si>
  <si>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</si>
  <si>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</si>
  <si>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</si>
  <si>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</si>
  <si>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</si>
  <si>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</si>
  <si>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</si>
  <si>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</si>
  <si>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</si>
  <si>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</si>
  <si>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</si>
  <si>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</si>
  <si>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</si>
  <si>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</si>
  <si>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</si>
  <si>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</si>
  <si>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</si>
  <si>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</si>
  <si>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</si>
  <si>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</si>
  <si>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</si>
  <si>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</si>
  <si>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</si>
  <si>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</si>
  <si>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</si>
  <si>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</si>
  <si>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</si>
  <si>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</si>
  <si>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</si>
  <si>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</si>
  <si>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</si>
  <si>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</si>
  <si>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</si>
  <si>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</si>
  <si>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</si>
  <si>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</si>
  <si>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</si>
  <si>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</si>
  <si>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</si>
  <si>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</si>
  <si>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</si>
  <si>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</si>
  <si>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</si>
  <si>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</si>
  <si>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</si>
  <si>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</si>
  <si>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</si>
  <si>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</si>
  <si>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</si>
  <si>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</si>
  <si>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</si>
  <si>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</si>
  <si>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</si>
  <si>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</si>
  <si>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</si>
  <si>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</si>
  <si>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</si>
  <si>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</si>
  <si>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</si>
  <si>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</si>
  <si>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</si>
  <si>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</si>
  <si>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</si>
  <si>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</si>
  <si>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</si>
  <si>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</si>
  <si>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</si>
  <si>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</si>
  <si>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</si>
  <si>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</si>
  <si>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</si>
  <si>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</si>
  <si>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</si>
  <si>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</si>
  <si>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</si>
  <si>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</si>
  <si>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</si>
  <si>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</si>
  <si>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</si>
  <si>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</si>
  <si>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</si>
  <si>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</si>
  <si>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</si>
  <si>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</si>
  <si>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</si>
  <si>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</si>
  <si>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</si>
  <si>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</si>
  <si>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</si>
  <si>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</si>
  <si>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</si>
  <si>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</si>
  <si>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</si>
  <si>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</si>
  <si>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</si>
  <si>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</si>
  <si>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</si>
  <si>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</si>
  <si>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</si>
  <si>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</si>
  <si>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</si>
  <si>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</si>
  <si>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</si>
  <si>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</si>
  <si>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</si>
  <si>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</si>
  <si>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</si>
  <si>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</si>
  <si>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</si>
  <si>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</si>
  <si>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</si>
  <si>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</si>
  <si>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</si>
  <si>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</si>
  <si>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</si>
  <si>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</si>
  <si>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</si>
  <si>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</si>
  <si>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</si>
  <si>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</si>
  <si>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</si>
  <si>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</si>
  <si>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</si>
  <si>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</si>
  <si>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</si>
  <si>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</si>
  <si>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</si>
  <si>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</si>
  <si>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</si>
  <si>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</si>
  <si>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</si>
  <si>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</si>
  <si>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</si>
  <si>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</si>
  <si>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</si>
  <si>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</si>
  <si>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</si>
  <si>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</si>
  <si>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</si>
  <si>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</si>
  <si>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</si>
  <si>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</si>
  <si>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</si>
  <si>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</si>
  <si>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</si>
  <si>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</si>
  <si>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</si>
  <si>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</si>
  <si>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</si>
  <si>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</si>
  <si>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</si>
  <si>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</si>
  <si>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</si>
  <si>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</si>
  <si>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</si>
  <si>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</si>
  <si>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</si>
  <si>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</si>
  <si>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</si>
  <si>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</si>
  <si>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</si>
  <si>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</si>
  <si>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</si>
  <si>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</si>
  <si>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</si>
  <si>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</si>
  <si>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</si>
  <si>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</si>
  <si>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</si>
  <si>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</si>
  <si>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</si>
  <si>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</si>
  <si>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</si>
  <si>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</si>
  <si>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</si>
  <si>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</si>
  <si>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</si>
  <si>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</si>
  <si>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</si>
  <si>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</si>
  <si>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</si>
  <si>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</si>
  <si>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</si>
  <si>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</si>
  <si>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</si>
  <si>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</si>
  <si>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</si>
  <si>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</si>
  <si>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</si>
  <si>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</si>
  <si>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</si>
  <si>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</si>
  <si>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</si>
  <si>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</si>
  <si>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</si>
  <si>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</si>
  <si>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</si>
  <si>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</si>
  <si>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</si>
  <si>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</si>
  <si>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</si>
  <si>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</si>
  <si>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</si>
  <si>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</si>
  <si>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</si>
  <si>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</si>
  <si>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</si>
  <si>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</si>
  <si>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</si>
  <si>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</si>
  <si>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</si>
  <si>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</si>
  <si>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</si>
  <si>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</si>
  <si>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</si>
  <si>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</si>
  <si>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</si>
  <si>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</si>
  <si>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</si>
  <si>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</si>
  <si>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</si>
  <si>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</si>
  <si>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</si>
  <si>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</si>
  <si>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</si>
  <si>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</si>
  <si>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</si>
  <si>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</si>
  <si>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</si>
  <si>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</si>
  <si>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</si>
  <si>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</si>
  <si>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</si>
  <si>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</si>
  <si>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</si>
  <si>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</si>
  <si>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</si>
  <si>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</si>
  <si>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</si>
  <si>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</si>
  <si>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</si>
  <si>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</si>
  <si>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</si>
  <si>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</si>
  <si>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</si>
  <si>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</si>
  <si>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</si>
  <si>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</si>
  <si>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</si>
  <si>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</si>
  <si>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</si>
  <si>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</si>
  <si>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</si>
  <si>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</si>
  <si>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</si>
  <si>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</si>
  <si>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</si>
  <si>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</si>
  <si>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</si>
  <si>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</si>
  <si>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</si>
  <si>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</si>
  <si>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</si>
  <si>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</si>
  <si>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</si>
  <si>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</si>
  <si>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</si>
  <si>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</si>
  <si>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</si>
  <si>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</si>
  <si>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</si>
  <si>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</si>
  <si>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</si>
  <si>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</si>
  <si>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</si>
  <si>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</si>
  <si>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</si>
  <si>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</si>
  <si>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</si>
  <si>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</si>
  <si>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</si>
  <si>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</si>
  <si>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</si>
  <si>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</si>
  <si>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</si>
  <si>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</si>
  <si>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</si>
  <si>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</si>
  <si>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</si>
  <si>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</si>
  <si>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</si>
  <si>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</si>
  <si>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</si>
  <si>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</si>
  <si>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</si>
  <si>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</si>
  <si>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</si>
  <si>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</si>
  <si>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</si>
  <si>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</si>
  <si>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</si>
  <si>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</si>
  <si>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</si>
  <si>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</si>
  <si>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</si>
  <si>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</si>
  <si>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</si>
  <si>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</si>
  <si>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</si>
  <si>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</si>
  <si>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</si>
  <si>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</si>
  <si>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</si>
  <si>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</si>
  <si>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</si>
  <si>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</si>
  <si>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</si>
  <si>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</si>
  <si>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</si>
  <si>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</si>
  <si>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</si>
  <si>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</si>
  <si>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</si>
  <si>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</si>
  <si>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</si>
  <si>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</si>
  <si>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</si>
  <si>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</si>
  <si>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</si>
  <si>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</si>
  <si>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</si>
  <si>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</si>
  <si>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</si>
  <si>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</si>
  <si>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</si>
  <si>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</si>
  <si>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</si>
  <si>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</si>
  <si>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</si>
  <si>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</si>
  <si>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</si>
  <si>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</si>
  <si>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</si>
  <si>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</si>
  <si>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</si>
  <si>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</si>
  <si>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</si>
  <si>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</si>
  <si>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</si>
  <si>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</si>
  <si>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</si>
  <si>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</si>
  <si>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</si>
  <si>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</si>
  <si>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</si>
  <si>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</si>
  <si>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</si>
  <si>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</si>
  <si>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</si>
  <si>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</si>
  <si>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</si>
  <si>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</si>
  <si>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</si>
  <si>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</si>
  <si>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</si>
  <si>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</si>
  <si>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</si>
  <si>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</si>
  <si>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</si>
  <si>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</si>
  <si>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</si>
  <si>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</si>
  <si>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</si>
  <si>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</si>
  <si>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</si>
  <si>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</si>
  <si>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</si>
  <si>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</si>
  <si>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</si>
  <si>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</si>
  <si>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</si>
  <si>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</si>
  <si>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</si>
  <si>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</si>
  <si>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</si>
  <si>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</si>
  <si>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</si>
  <si>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</si>
  <si>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</si>
  <si>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</si>
  <si>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</si>
  <si>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</si>
  <si>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</si>
  <si>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</si>
  <si>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</si>
  <si>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</si>
  <si>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</si>
  <si>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</si>
  <si>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</si>
  <si>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</si>
  <si>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</si>
  <si>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</si>
  <si>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</si>
  <si>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</si>
  <si>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</si>
  <si>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</si>
  <si>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</si>
  <si>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</si>
  <si>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</si>
  <si>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</si>
  <si>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</si>
  <si>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</si>
  <si>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</si>
  <si>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</si>
  <si>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</si>
  <si>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</si>
  <si>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</si>
  <si>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</si>
  <si>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</si>
  <si>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</si>
  <si>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</si>
  <si>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</si>
  <si>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</si>
  <si>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</si>
  <si>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</si>
  <si>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</si>
  <si>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</si>
  <si>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</si>
  <si>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</si>
  <si>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</si>
  <si>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</si>
  <si>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</si>
  <si>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</si>
  <si>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</si>
  <si>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</si>
  <si>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</si>
  <si>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</si>
  <si>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</si>
  <si>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</si>
  <si>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</si>
  <si>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</si>
  <si>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</si>
  <si>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</si>
  <si>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</si>
  <si>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</si>
  <si>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</si>
  <si>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</si>
  <si>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</si>
  <si>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</si>
  <si>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</si>
  <si>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</si>
  <si>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</si>
  <si>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</si>
  <si>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</si>
  <si>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</si>
  <si>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</si>
  <si>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</si>
  <si>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</si>
  <si>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</si>
  <si>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</si>
  <si>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</si>
  <si>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</si>
  <si>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</si>
  <si>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</si>
  <si>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</si>
  <si>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</si>
  <si>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</si>
  <si>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</si>
  <si>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</si>
  <si>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</si>
  <si>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</si>
  <si>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</si>
  <si>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</si>
  <si>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</si>
  <si>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</si>
  <si>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</si>
  <si>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</si>
  <si>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</si>
  <si>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</si>
  <si>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</si>
  <si>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</si>
  <si>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</si>
  <si>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</si>
  <si>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</si>
  <si>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</si>
  <si>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</si>
  <si>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</si>
  <si>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</si>
  <si>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</si>
  <si>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</si>
  <si>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</si>
  <si>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</si>
  <si>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</si>
  <si>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</si>
  <si>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</si>
  <si>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</si>
  <si>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</si>
  <si>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</si>
  <si>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</si>
  <si>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</si>
  <si>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</si>
  <si>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</si>
  <si>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</si>
  <si>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</si>
  <si>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</si>
  <si>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</si>
  <si>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</si>
  <si>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</si>
  <si>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</si>
  <si>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</si>
  <si>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</si>
  <si>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</si>
  <si>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</si>
  <si>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</si>
  <si>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</si>
  <si>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</si>
  <si>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</si>
  <si>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</si>
  <si>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</si>
  <si>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</si>
  <si>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</si>
  <si>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</si>
  <si>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</si>
  <si>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</si>
  <si>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</si>
  <si>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</si>
  <si>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</si>
  <si>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</si>
  <si>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</si>
  <si>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</si>
  <si>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</si>
  <si>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</si>
  <si>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</si>
  <si>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</si>
  <si>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</si>
  <si>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</si>
  <si>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</si>
  <si>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</si>
  <si>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</si>
  <si>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</si>
  <si>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</si>
  <si>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</si>
  <si>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</si>
  <si>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</si>
  <si>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</si>
  <si>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</si>
  <si>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</si>
  <si>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</si>
  <si>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</si>
  <si>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</si>
  <si>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</si>
  <si>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</si>
  <si>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</si>
  <si>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</si>
  <si>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</si>
  <si>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</si>
  <si>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</si>
  <si>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</si>
  <si>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</si>
  <si>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</si>
  <si>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</si>
  <si>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</si>
  <si>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</si>
  <si>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</si>
  <si>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</si>
  <si>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</si>
  <si>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</si>
  <si>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</si>
  <si>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</si>
  <si>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</si>
  <si>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</si>
  <si>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</si>
  <si>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</si>
  <si>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</si>
  <si>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</si>
  <si>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</si>
  <si>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</si>
  <si>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</si>
  <si>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</si>
  <si>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</si>
  <si>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</si>
  <si>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</si>
  <si>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</si>
  <si>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</si>
  <si>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</si>
  <si>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</si>
  <si>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</si>
  <si>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</si>
  <si>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</si>
  <si>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</si>
  <si>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</si>
  <si>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</si>
  <si>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</si>
  <si>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</si>
  <si>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</si>
  <si>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</si>
  <si>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</si>
  <si>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</si>
  <si>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</si>
  <si>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</si>
  <si>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</si>
  <si>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</si>
  <si>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</si>
  <si>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</si>
  <si>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</si>
  <si>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</si>
  <si>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</si>
  <si>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</si>
  <si>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</si>
  <si>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</si>
  <si>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</si>
  <si>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</si>
  <si>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</si>
  <si>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</si>
  <si>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</si>
  <si>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</si>
  <si>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</si>
  <si>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</si>
  <si>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</si>
  <si>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</si>
  <si>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</si>
  <si>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</si>
  <si>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</si>
  <si>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</si>
  <si>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</si>
  <si>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</si>
  <si>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</si>
  <si>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</si>
  <si>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</si>
  <si>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</si>
  <si>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</si>
  <si>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</si>
  <si>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</si>
  <si>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</si>
  <si>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</si>
  <si>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</si>
  <si>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</si>
  <si>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</si>
  <si>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</si>
  <si>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</si>
  <si>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</si>
  <si>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</si>
  <si>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</si>
  <si>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</si>
  <si>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</si>
  <si>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</si>
  <si>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</si>
  <si>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</si>
  <si>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</si>
  <si>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</si>
  <si>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</si>
  <si>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</si>
  <si>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</si>
  <si>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</si>
  <si>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</si>
  <si>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</si>
  <si>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</si>
  <si>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</si>
  <si>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</si>
  <si>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</si>
  <si>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</si>
  <si>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</si>
  <si>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</si>
  <si>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</si>
  <si>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</si>
  <si>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</si>
  <si>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</si>
  <si>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</si>
  <si>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</si>
  <si>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</si>
  <si>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</si>
  <si>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</si>
  <si>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</si>
  <si>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</si>
  <si>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</si>
  <si>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</si>
  <si>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</si>
  <si>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</si>
  <si>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</si>
  <si>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</si>
  <si>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</si>
  <si>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</si>
  <si>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</si>
  <si>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</si>
  <si>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</si>
  <si>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</si>
  <si>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</si>
  <si>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</si>
  <si>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</si>
  <si>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</si>
  <si>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</si>
  <si>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</si>
  <si>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</si>
  <si>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</si>
  <si>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</si>
  <si>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</si>
  <si>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</si>
  <si>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</si>
  <si>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</si>
  <si>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</si>
  <si>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</si>
  <si>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</si>
  <si>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</si>
  <si>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</si>
  <si>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</si>
  <si>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</si>
  <si>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</si>
  <si>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</si>
  <si>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</si>
  <si>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</si>
  <si>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</si>
  <si>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</si>
  <si>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</si>
  <si>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</si>
  <si>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</si>
  <si>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</si>
  <si>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</si>
  <si>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</si>
  <si>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</si>
  <si>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</si>
  <si>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</si>
  <si>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</si>
  <si>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</si>
  <si>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</si>
  <si>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</si>
  <si>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</si>
  <si>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</si>
  <si>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</si>
  <si>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</si>
  <si>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</si>
  <si>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</si>
  <si>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</si>
  <si>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</si>
  <si>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</si>
  <si>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</si>
  <si>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</si>
  <si>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</si>
  <si>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</si>
  <si>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</si>
  <si>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</si>
  <si>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</si>
  <si>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</si>
  <si>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</si>
  <si>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</si>
  <si>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</si>
  <si>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</si>
  <si>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</si>
  <si>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</si>
  <si>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</si>
  <si>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</si>
  <si>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</si>
  <si>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</si>
  <si>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</si>
  <si>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</si>
  <si>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</si>
  <si>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</si>
  <si>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</si>
  <si>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</si>
  <si>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</si>
  <si>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</si>
  <si>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</si>
  <si>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</si>
  <si>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</si>
  <si>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</si>
  <si>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</si>
  <si>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</si>
  <si>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</si>
  <si>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</si>
  <si>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</si>
  <si>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</si>
  <si>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</si>
  <si>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</si>
  <si>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</si>
  <si>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</si>
  <si>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</si>
  <si>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</si>
  <si>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</si>
  <si>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</si>
  <si>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</si>
  <si>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</si>
  <si>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</si>
  <si>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</si>
  <si>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</si>
  <si>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</si>
  <si>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</si>
  <si>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</si>
  <si>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</si>
  <si>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</si>
  <si>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</si>
  <si>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</si>
  <si>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</si>
  <si>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</si>
  <si>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</si>
  <si>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</si>
  <si>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</si>
  <si>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</si>
  <si>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</si>
  <si>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</si>
  <si>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</si>
  <si>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</si>
  <si>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</si>
  <si>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</si>
  <si>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</si>
  <si>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</si>
  <si>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</si>
  <si>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</si>
  <si>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</si>
  <si>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</si>
  <si>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</si>
  <si>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</si>
  <si>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</si>
  <si>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</si>
  <si>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</si>
  <si>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</si>
  <si>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</si>
  <si>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</si>
  <si>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</si>
  <si>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</si>
  <si>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</si>
  <si>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</si>
  <si>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</si>
  <si>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</si>
  <si>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</si>
  <si>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</si>
  <si>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</si>
  <si>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</si>
  <si>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</si>
  <si>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</si>
  <si>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</si>
  <si>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</si>
  <si>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</si>
  <si>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</si>
  <si>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</si>
  <si>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</si>
  <si>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</si>
  <si>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</si>
  <si>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</si>
  <si>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</si>
  <si>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</si>
  <si>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</si>
  <si>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</si>
  <si>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</si>
  <si>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</si>
  <si>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</si>
  <si>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</si>
  <si>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</si>
  <si>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</si>
  <si>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</si>
  <si>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</si>
  <si>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</si>
  <si>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</si>
  <si>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</si>
  <si>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</si>
  <si>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</si>
  <si>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</si>
  <si>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</si>
  <si>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</si>
  <si>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</si>
  <si>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</si>
  <si>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</si>
  <si>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</si>
  <si>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</si>
  <si>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</si>
  <si>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</si>
  <si>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</si>
  <si>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</si>
  <si>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</si>
  <si>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</si>
  <si>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</si>
  <si>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</si>
  <si>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</si>
  <si>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</si>
  <si>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</si>
  <si>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</si>
  <si>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</si>
  <si>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</si>
  <si>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</si>
  <si>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</si>
  <si>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</si>
  <si>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</si>
  <si>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</si>
  <si>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</si>
  <si>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</si>
  <si>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</si>
  <si>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</si>
  <si>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</si>
  <si>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</si>
  <si>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</si>
  <si>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</si>
  <si>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</si>
  <si>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</si>
  <si>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</si>
  <si>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</si>
  <si>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</si>
  <si>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</si>
  <si>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</si>
  <si>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</si>
  <si>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</si>
  <si>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</si>
  <si>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</si>
  <si>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</si>
  <si>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</si>
  <si>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</si>
  <si>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</si>
  <si>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</si>
  <si>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</si>
  <si>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</si>
  <si>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</si>
  <si>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</si>
  <si>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</si>
  <si>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</si>
  <si>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</si>
  <si>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</si>
  <si>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</si>
  <si>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</si>
  <si>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</si>
  <si>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</si>
  <si>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</si>
  <si>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</si>
  <si>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</si>
  <si>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</si>
  <si>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</si>
  <si>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</si>
  <si>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</si>
  <si>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</si>
  <si>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</si>
  <si>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</si>
  <si>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</si>
  <si>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</si>
  <si>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</si>
  <si>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</si>
  <si>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</si>
  <si>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</si>
  <si>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</si>
  <si>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</si>
  <si>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</si>
  <si>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</si>
  <si>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</si>
  <si>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</si>
  <si>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</si>
  <si>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</si>
  <si>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</si>
  <si>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</si>
  <si>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</si>
  <si>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</si>
  <si>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</si>
  <si>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</si>
  <si>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</si>
  <si>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</si>
  <si>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</si>
  <si>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</si>
  <si>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</si>
  <si>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</si>
  <si>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</si>
  <si>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</si>
  <si>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</si>
  <si>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</si>
  <si>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</si>
  <si>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</si>
  <si>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</si>
  <si>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</si>
  <si>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</si>
  <si>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</si>
  <si>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</si>
  <si>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</si>
  <si>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</si>
  <si>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</si>
  <si>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</si>
  <si>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</si>
  <si>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</si>
  <si>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</si>
  <si>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</si>
  <si>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</si>
  <si>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</si>
  <si>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</si>
  <si>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</si>
  <si>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</si>
  <si>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</si>
  <si>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</si>
  <si>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</si>
  <si>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</si>
  <si>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</si>
  <si>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</si>
  <si>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</si>
  <si>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</si>
  <si>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</si>
  <si>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</si>
  <si>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</si>
  <si>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</si>
  <si>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</si>
  <si>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</si>
  <si>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</si>
  <si>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</si>
  <si>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</si>
  <si>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</si>
  <si>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</si>
  <si>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</si>
  <si>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</si>
  <si>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</si>
  <si>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</si>
  <si>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</si>
  <si>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</si>
  <si>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</si>
  <si>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</si>
  <si>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</si>
  <si>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</si>
  <si>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</si>
  <si>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</si>
  <si>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</si>
  <si>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</si>
  <si>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</si>
  <si>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</si>
  <si>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</si>
  <si>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</si>
  <si>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</si>
  <si>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</si>
  <si>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</si>
  <si>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</si>
  <si>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</si>
  <si>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</si>
  <si>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</si>
  <si>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</si>
  <si>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</si>
  <si>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</si>
  <si>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</si>
  <si>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</si>
  <si>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</si>
  <si>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</si>
  <si>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</si>
  <si>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</si>
  <si>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</si>
  <si>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</si>
  <si>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</si>
  <si>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</si>
  <si>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</si>
  <si>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</si>
  <si>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</si>
  <si>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</si>
  <si>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</si>
  <si>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</si>
  <si>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</si>
  <si>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</si>
  <si>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</si>
  <si>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</si>
  <si>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</si>
  <si>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</si>
  <si>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</si>
  <si>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</si>
  <si>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</si>
  <si>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</si>
  <si>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</si>
  <si>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</si>
  <si>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</si>
  <si>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</si>
  <si>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</si>
  <si>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</si>
  <si>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</si>
  <si>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</si>
  <si>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</si>
  <si>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</si>
  <si>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</si>
  <si>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</si>
  <si>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</si>
  <si>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</si>
  <si>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</si>
  <si>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</si>
  <si>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</si>
  <si>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</si>
  <si>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</si>
  <si>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</si>
  <si>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</si>
  <si>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</si>
  <si>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</si>
  <si>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</si>
  <si>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</si>
  <si>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</si>
  <si>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</si>
  <si>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</si>
  <si>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</si>
  <si>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</si>
  <si>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</si>
  <si>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</si>
  <si>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</si>
  <si>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</si>
  <si>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</si>
  <si>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</si>
  <si>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</si>
  <si>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</si>
  <si>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</si>
  <si>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</si>
  <si>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</si>
  <si>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</si>
  <si>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</si>
  <si>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</si>
  <si>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</si>
  <si>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</si>
  <si>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</si>
  <si>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</si>
  <si>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</si>
  <si>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</si>
  <si>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</si>
  <si>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</si>
  <si>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</si>
  <si>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</si>
  <si>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</si>
  <si>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</si>
  <si>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</si>
  <si>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</si>
  <si>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</si>
  <si>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</si>
  <si>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</si>
  <si>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</si>
  <si>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</si>
  <si>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</si>
  <si>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</si>
  <si>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</si>
  <si>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</si>
  <si>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</si>
  <si>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</si>
  <si>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</si>
  <si>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</si>
  <si>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</si>
  <si>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</si>
  <si>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</si>
  <si>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</si>
  <si>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</si>
  <si>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</si>
  <si>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</si>
  <si>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</si>
  <si>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</si>
  <si>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</si>
  <si>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</si>
  <si>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</si>
  <si>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</si>
  <si>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</si>
  <si>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</si>
  <si>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</si>
  <si>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</si>
  <si>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</si>
  <si>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</si>
  <si>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</si>
  <si>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</si>
  <si>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</si>
  <si>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</si>
  <si>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</si>
  <si>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</si>
  <si>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</si>
  <si>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</si>
  <si>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</si>
  <si>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</si>
  <si>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</si>
  <si>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</si>
  <si>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</si>
  <si>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</si>
  <si>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</si>
  <si>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</si>
  <si>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</si>
  <si>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</si>
  <si>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</si>
  <si>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</si>
  <si>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</si>
  <si>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</si>
  <si>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</si>
  <si>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</si>
  <si>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</si>
  <si>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</si>
  <si>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</si>
  <si>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</si>
  <si>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</si>
  <si>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</si>
  <si>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</si>
  <si>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</si>
  <si>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</si>
  <si>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</si>
  <si>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</si>
  <si>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</si>
  <si>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</si>
  <si>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</si>
  <si>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</si>
  <si>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</si>
  <si>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</si>
  <si>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</si>
  <si>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</si>
  <si>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</si>
  <si>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</si>
  <si>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</si>
  <si>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</si>
  <si>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</si>
  <si>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</si>
  <si>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</si>
  <si>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</si>
  <si>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</si>
  <si>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</si>
  <si>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</si>
  <si>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</si>
  <si>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</si>
  <si>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</si>
  <si>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</si>
  <si>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</si>
  <si>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</si>
  <si>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</si>
  <si>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</si>
  <si>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</si>
  <si>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</si>
  <si>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</si>
  <si>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</si>
  <si>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</si>
  <si>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</si>
  <si>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</si>
  <si>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</si>
  <si>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</si>
  <si>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</si>
  <si>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</si>
  <si>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</si>
  <si>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</si>
  <si>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</si>
  <si>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</si>
  <si>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</si>
  <si>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</si>
  <si>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</si>
  <si>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</si>
  <si>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</si>
  <si>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</si>
  <si>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</si>
  <si>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</si>
  <si>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</si>
  <si>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</si>
  <si>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</si>
  <si>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</si>
  <si>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</si>
  <si>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</si>
  <si>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</si>
  <si>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</si>
  <si>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</si>
  <si>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</si>
  <si>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</si>
  <si>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</si>
  <si>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</si>
  <si>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</si>
  <si>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</si>
  <si>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</si>
  <si>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</si>
  <si>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</si>
  <si>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</si>
  <si>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</si>
  <si>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</si>
  <si>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</si>
  <si>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</si>
  <si>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</si>
  <si>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</si>
  <si>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</si>
  <si>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</si>
  <si>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</si>
  <si>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</si>
  <si>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</si>
  <si>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</si>
  <si>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</si>
  <si>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</si>
  <si>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</si>
  <si>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</si>
  <si>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</si>
  <si>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</si>
  <si>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</si>
  <si>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</si>
  <si>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</si>
  <si>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</si>
  <si>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</si>
  <si>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</si>
  <si>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</si>
  <si>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</si>
  <si>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</si>
  <si>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</si>
  <si>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</si>
  <si>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</si>
  <si>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</si>
  <si>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</si>
  <si>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</si>
  <si>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</si>
  <si>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</si>
  <si>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</si>
  <si>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</si>
  <si>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</si>
  <si>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</si>
  <si>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</si>
  <si>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</si>
  <si>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</si>
  <si>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</si>
  <si>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</si>
  <si>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</si>
  <si>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</si>
  <si>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</si>
  <si>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</si>
  <si>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</si>
  <si>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</si>
  <si>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</si>
  <si>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</si>
  <si>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</si>
  <si>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</si>
  <si>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</si>
  <si>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</si>
  <si>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</si>
  <si>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</si>
  <si>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</si>
  <si>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</si>
  <si>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</si>
  <si>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</si>
  <si>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</si>
  <si>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</si>
  <si>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</si>
  <si>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</si>
  <si>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</si>
  <si>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</si>
  <si>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</si>
  <si>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</si>
  <si>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</si>
  <si>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</si>
  <si>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</si>
  <si>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</si>
  <si>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</si>
  <si>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</si>
  <si>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</si>
  <si>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</si>
  <si>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</si>
  <si>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</si>
  <si>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</si>
  <si>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</si>
  <si>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</si>
  <si>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</si>
  <si>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</si>
  <si>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</si>
  <si>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</si>
  <si>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</si>
  <si>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</si>
  <si>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</si>
  <si>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</si>
  <si>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</si>
  <si>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</si>
  <si>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</si>
  <si>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</si>
  <si>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</si>
  <si>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</si>
  <si>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</si>
  <si>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</si>
  <si>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</si>
  <si>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</si>
  <si>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</si>
  <si>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</si>
  <si>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</si>
  <si>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</si>
  <si>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</si>
  <si>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</si>
  <si>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</si>
  <si>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</si>
  <si>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</si>
  <si>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</si>
  <si>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</si>
  <si>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</si>
  <si>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</si>
  <si>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</si>
  <si>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</si>
  <si>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</si>
  <si>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</si>
  <si>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</si>
  <si>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</si>
  <si>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</si>
  <si>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</si>
  <si>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</si>
  <si>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</si>
  <si>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</si>
  <si>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</si>
  <si>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</si>
  <si>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</si>
  <si>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</si>
  <si>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</si>
  <si>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</si>
  <si>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</si>
  <si>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</si>
  <si>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</si>
  <si>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</si>
  <si>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</si>
  <si>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</si>
  <si>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</si>
  <si>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</si>
  <si>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</si>
  <si>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</si>
  <si>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</si>
  <si>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</si>
  <si>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</si>
  <si>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</si>
  <si>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</si>
  <si>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</si>
  <si>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</si>
  <si>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</si>
  <si>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</si>
  <si>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</si>
  <si>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</si>
  <si>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</si>
  <si>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</si>
  <si>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</si>
  <si>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</si>
  <si>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</si>
  <si>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</si>
  <si>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</si>
  <si>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</si>
  <si>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</si>
  <si>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</si>
  <si>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</si>
  <si>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</si>
  <si>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</si>
  <si>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</si>
  <si>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</si>
  <si>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</si>
  <si>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</si>
  <si>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</si>
  <si>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</si>
  <si>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</si>
  <si>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</si>
  <si>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</si>
  <si>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</si>
  <si>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</si>
  <si>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</si>
  <si>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</si>
  <si>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</si>
  <si>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</si>
  <si>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</si>
  <si>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</si>
  <si>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</si>
  <si>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</si>
  <si>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</si>
  <si>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</si>
  <si>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</si>
  <si>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</si>
  <si>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</si>
  <si>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</si>
  <si>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</si>
  <si>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</si>
  <si>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</si>
  <si>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</si>
  <si>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</si>
  <si>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</si>
  <si>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</si>
  <si>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</si>
  <si>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</si>
  <si>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</si>
  <si>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</si>
  <si>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</si>
  <si>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</si>
  <si>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</si>
  <si>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</si>
  <si>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</si>
  <si>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</si>
  <si>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</si>
  <si>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</si>
  <si>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</si>
  <si>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</si>
  <si>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</si>
  <si>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</si>
  <si>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</si>
  <si>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</si>
  <si>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</si>
  <si>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</si>
  <si>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</si>
  <si>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</si>
  <si>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</si>
  <si>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</si>
  <si>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</si>
  <si>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</si>
  <si>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</si>
  <si>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</si>
  <si>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</si>
  <si>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</si>
  <si>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</si>
  <si>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</si>
  <si>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</si>
  <si>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</si>
  <si>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</si>
  <si>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</si>
  <si>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</si>
  <si>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</si>
  <si>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</si>
  <si>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</si>
  <si>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</si>
  <si>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</si>
  <si>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</si>
  <si>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</si>
  <si>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</si>
  <si>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</si>
  <si>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</si>
  <si>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</si>
  <si>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</si>
  <si>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</si>
  <si>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</si>
  <si>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</si>
  <si>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</si>
  <si>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</si>
  <si>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</si>
  <si>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</si>
  <si>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</si>
  <si>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</si>
  <si>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</si>
  <si>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</si>
  <si>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</si>
  <si>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</si>
  <si>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</si>
  <si>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</si>
  <si>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</si>
  <si>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</si>
  <si>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</si>
  <si>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</si>
  <si>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</si>
  <si>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</si>
  <si>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</si>
  <si>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</si>
  <si>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</si>
  <si>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</si>
  <si>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</si>
  <si>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</si>
  <si>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</si>
  <si>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</si>
  <si>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</si>
  <si>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</si>
  <si>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</si>
  <si>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</si>
  <si>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</si>
  <si>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</si>
  <si>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</si>
  <si>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</si>
  <si>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</si>
  <si>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</si>
  <si>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</si>
  <si>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</si>
  <si>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</si>
  <si>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</si>
  <si>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</si>
  <si>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</si>
  <si>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</si>
  <si>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</si>
  <si>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</si>
  <si>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</si>
  <si>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</si>
  <si>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</si>
  <si>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</si>
  <si>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</si>
  <si>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</si>
  <si>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</si>
  <si>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</si>
  <si>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</si>
  <si>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</si>
  <si>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</si>
  <si>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</si>
  <si>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</si>
  <si>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</si>
  <si>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</si>
  <si>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</si>
  <si>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</si>
  <si>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</si>
  <si>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</si>
  <si>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</si>
  <si>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</si>
  <si>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</si>
  <si>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</si>
  <si>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</si>
  <si>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</si>
  <si>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</si>
  <si>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</si>
  <si>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</si>
  <si>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</si>
  <si>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</si>
  <si>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</si>
  <si>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</si>
  <si>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</si>
  <si>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</si>
  <si>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</si>
  <si>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</si>
  <si>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</si>
  <si>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</si>
  <si>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</si>
  <si>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</si>
  <si>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</si>
  <si>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</si>
  <si>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</si>
  <si>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</si>
  <si>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</si>
  <si>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</si>
  <si>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</si>
  <si>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</si>
  <si>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</si>
  <si>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</si>
  <si>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</si>
  <si>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</si>
  <si>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</si>
  <si>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</si>
  <si>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</si>
  <si>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</si>
  <si>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</si>
  <si>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</si>
  <si>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</si>
  <si>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</si>
  <si>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</si>
  <si>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</si>
  <si>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</si>
  <si>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</si>
  <si>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</si>
  <si>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</si>
  <si>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</si>
  <si>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</si>
  <si>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</si>
  <si>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</si>
  <si>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</si>
  <si>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</si>
  <si>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</si>
  <si>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</si>
  <si>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</si>
  <si>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</si>
  <si>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</si>
  <si>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</si>
  <si>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</si>
  <si>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</si>
  <si>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</si>
  <si>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</si>
  <si>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</si>
  <si>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</si>
  <si>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</si>
  <si>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</si>
  <si>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</si>
  <si>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</si>
  <si>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</si>
  <si>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</si>
  <si>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</si>
  <si>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</si>
  <si>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</si>
  <si>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</si>
  <si>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</si>
  <si>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</si>
  <si>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</si>
  <si>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</si>
  <si>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</si>
  <si>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</si>
  <si>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</si>
  <si>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</si>
  <si>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</si>
  <si>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</si>
  <si>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</si>
  <si>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</si>
  <si>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</si>
  <si>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</si>
  <si>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</si>
  <si>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</si>
  <si>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</si>
  <si>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</si>
  <si>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</si>
  <si>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</si>
  <si>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</si>
  <si>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</si>
  <si>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</si>
  <si>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</si>
  <si>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</si>
  <si>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</si>
  <si>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</si>
  <si>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</si>
  <si>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</si>
  <si>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</si>
  <si>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</si>
  <si>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</si>
  <si>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</si>
  <si>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</si>
  <si>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</si>
  <si>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</si>
  <si>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</si>
  <si>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</si>
  <si>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</si>
  <si>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</si>
  <si>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</si>
  <si>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</si>
  <si>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</si>
  <si>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</si>
  <si>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</si>
  <si>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</si>
  <si>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</si>
  <si>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</si>
  <si>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</si>
  <si>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</si>
  <si>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</si>
  <si>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</si>
  <si>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</si>
  <si>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</si>
  <si>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</si>
  <si>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</si>
  <si>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</si>
  <si>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</si>
  <si>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</si>
  <si>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</si>
  <si>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</si>
  <si>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</si>
  <si>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</si>
  <si>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</si>
  <si>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</si>
  <si>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</si>
  <si>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</si>
  <si>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</si>
  <si>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</si>
  <si>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</si>
  <si>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</si>
  <si>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</si>
  <si>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</si>
  <si>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</si>
  <si>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</si>
  <si>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</si>
  <si>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</si>
  <si>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</si>
  <si>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</si>
  <si>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</si>
  <si>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</si>
  <si>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</si>
  <si>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</si>
  <si>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</si>
  <si>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</si>
  <si>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</si>
  <si>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</si>
  <si>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</si>
  <si>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</si>
  <si>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</si>
  <si>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</si>
  <si>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</si>
  <si>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</si>
  <si>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</si>
  <si>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</si>
  <si>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</si>
  <si>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</si>
  <si>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</si>
  <si>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</si>
  <si>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</si>
  <si>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</si>
  <si>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</si>
  <si>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</si>
  <si>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</si>
  <si>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</si>
  <si>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</si>
  <si>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</si>
  <si>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</si>
  <si>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</si>
  <si>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</si>
  <si>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</si>
  <si>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</si>
  <si>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</si>
  <si>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</si>
  <si>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</si>
  <si>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</si>
  <si>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</si>
  <si>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</si>
  <si>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</si>
  <si>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</si>
  <si>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</si>
  <si>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</si>
  <si>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</si>
  <si>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</si>
  <si>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</si>
  <si>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</si>
  <si>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</si>
  <si>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</si>
  <si>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</si>
  <si>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</si>
  <si>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</si>
  <si>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</si>
  <si>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</si>
  <si>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</si>
  <si>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</si>
  <si>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</si>
  <si>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</si>
  <si>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</si>
  <si>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</si>
  <si>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</si>
  <si>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</si>
  <si>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</si>
  <si>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</si>
  <si>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</si>
  <si>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</si>
  <si>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</si>
  <si>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</si>
  <si>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</si>
  <si>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</si>
  <si>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</si>
  <si>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</si>
  <si>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</si>
  <si>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</si>
  <si>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</si>
  <si>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</si>
  <si>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</si>
  <si>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</si>
  <si>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</si>
  <si>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</si>
  <si>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</si>
  <si>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</si>
  <si>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</si>
  <si>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</si>
  <si>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</si>
  <si>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</si>
  <si>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</si>
  <si>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</si>
  <si>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</si>
  <si>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</si>
  <si>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</si>
  <si>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</si>
  <si>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</si>
  <si>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</si>
  <si>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</si>
  <si>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</si>
  <si>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</si>
  <si>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</si>
  <si>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</si>
  <si>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</si>
  <si>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</si>
  <si>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</si>
  <si>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</si>
  <si>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</si>
  <si>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</si>
  <si>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</si>
  <si>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</si>
  <si>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</si>
  <si>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</si>
  <si>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</si>
  <si>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</si>
  <si>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</si>
  <si>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</si>
  <si>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</si>
  <si>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</si>
  <si>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</si>
  <si>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</si>
  <si>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</si>
  <si>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</si>
  <si>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</si>
  <si>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</si>
  <si>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</si>
  <si>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</si>
  <si>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</si>
  <si>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</si>
  <si>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</si>
  <si>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</si>
  <si>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</si>
  <si>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</si>
  <si>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</si>
  <si>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</si>
  <si>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</si>
  <si>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</si>
  <si>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</si>
  <si>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</si>
  <si>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</si>
  <si>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</si>
  <si>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</si>
  <si>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</si>
  <si>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</si>
  <si>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</si>
  <si>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</si>
  <si>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</si>
  <si>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</si>
  <si>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</si>
  <si>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</si>
  <si>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</si>
  <si>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</si>
  <si>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</si>
  <si>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</si>
  <si>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</si>
  <si>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</si>
  <si>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</si>
  <si>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</si>
  <si>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</si>
  <si>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</si>
  <si>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</si>
  <si>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</si>
  <si>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</si>
  <si>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</si>
  <si>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</si>
  <si>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</si>
  <si>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</si>
  <si>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</si>
  <si>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</si>
  <si>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</si>
  <si>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</si>
  <si>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</si>
  <si>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</si>
  <si>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</si>
  <si>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</si>
  <si>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</si>
  <si>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</si>
  <si>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</si>
  <si>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</si>
  <si>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</si>
  <si>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</si>
  <si>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</si>
  <si>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</si>
  <si>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</si>
  <si>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</si>
  <si>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</si>
  <si>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</si>
  <si>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</si>
  <si>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</si>
  <si>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</si>
  <si>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</si>
  <si>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</si>
  <si>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</si>
  <si>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</si>
  <si>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</si>
  <si>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</si>
  <si>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</si>
  <si>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</si>
  <si>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</si>
  <si>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</si>
  <si>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</si>
  <si>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</si>
  <si>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</si>
  <si>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</si>
  <si>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</si>
  <si>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</si>
  <si>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</si>
  <si>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</si>
  <si>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</si>
  <si>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</si>
  <si>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</si>
  <si>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</si>
  <si>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</si>
  <si>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</si>
  <si>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</si>
  <si>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</si>
  <si>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</si>
  <si>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</si>
  <si>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</si>
  <si>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</si>
  <si>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</si>
  <si>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</si>
  <si>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</si>
  <si>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</si>
  <si>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</si>
  <si>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</si>
  <si>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</si>
  <si>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</si>
  <si>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</si>
  <si>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</si>
  <si>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</si>
  <si>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</si>
  <si>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</si>
  <si>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</si>
  <si>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</si>
  <si>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</si>
  <si>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</si>
  <si>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</si>
  <si>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</si>
  <si>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</si>
  <si>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</si>
  <si>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</si>
  <si>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</si>
  <si>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</si>
  <si>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</si>
  <si>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</si>
  <si>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</si>
  <si>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</si>
  <si>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</si>
  <si>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</si>
  <si>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</si>
  <si>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</si>
  <si>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</si>
  <si>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</si>
  <si>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</si>
  <si>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</si>
  <si>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</si>
  <si>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</si>
  <si>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</si>
  <si>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</si>
  <si>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</si>
  <si>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</si>
  <si>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</si>
  <si>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</si>
  <si>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</si>
  <si>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</si>
  <si>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</si>
  <si>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</si>
  <si>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</si>
  <si>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</si>
  <si>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</si>
  <si>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</si>
  <si>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</si>
  <si>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</si>
  <si>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</si>
  <si>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</si>
  <si>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</si>
  <si>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</si>
  <si>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</si>
  <si>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</si>
  <si>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</si>
  <si>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</si>
  <si>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</si>
  <si>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</si>
  <si>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</si>
  <si>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</si>
  <si>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</si>
  <si>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</si>
  <si>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</si>
  <si>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</si>
  <si>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</si>
  <si>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</si>
  <si>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</si>
  <si>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</si>
  <si>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</si>
  <si>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</si>
  <si>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</si>
  <si>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</si>
  <si>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</si>
  <si>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</si>
  <si>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</si>
  <si>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</si>
  <si>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</si>
  <si>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</si>
  <si>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</si>
  <si>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</si>
  <si>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</si>
  <si>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</si>
  <si>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</si>
  <si>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</si>
  <si>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</si>
  <si>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</si>
  <si>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</si>
  <si>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</si>
  <si>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</si>
  <si>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</si>
  <si>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</si>
  <si>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</si>
  <si>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</si>
  <si>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</si>
  <si>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</si>
  <si>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</si>
  <si>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</si>
  <si>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</si>
  <si>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</si>
  <si>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</si>
  <si>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</si>
  <si>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</si>
  <si>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</si>
  <si>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</si>
  <si>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</si>
  <si>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</si>
  <si>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</si>
  <si>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</si>
  <si>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</si>
  <si>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</si>
  <si>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</si>
  <si>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</si>
  <si>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</si>
  <si>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</si>
  <si>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</si>
  <si>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</si>
  <si>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</si>
  <si>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</si>
  <si>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</si>
  <si>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</si>
  <si>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</si>
  <si>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</si>
  <si>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</si>
  <si>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</si>
  <si>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</si>
  <si>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</si>
  <si>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</si>
  <si>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</si>
  <si>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</si>
  <si>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</si>
  <si>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</si>
  <si>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</si>
  <si>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</si>
  <si>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</si>
  <si>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</si>
  <si>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</si>
  <si>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</si>
  <si>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</si>
  <si>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</si>
  <si>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</si>
  <si>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</si>
  <si>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</si>
  <si>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</si>
  <si>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</si>
  <si>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</si>
  <si>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</si>
  <si>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</si>
  <si>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</si>
  <si>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</si>
  <si>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</si>
  <si>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</si>
  <si>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</si>
  <si>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</si>
  <si>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</si>
  <si>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</si>
  <si>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</si>
  <si>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</si>
  <si>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</si>
  <si>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</si>
  <si>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</si>
  <si>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</si>
  <si>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</si>
  <si>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</si>
  <si>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</si>
  <si>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</si>
  <si>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</si>
  <si>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</si>
  <si>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</si>
  <si>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</si>
  <si>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</si>
  <si>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</si>
  <si>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</si>
  <si>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</si>
  <si>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</si>
  <si>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</si>
  <si>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</si>
  <si>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</si>
  <si>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</si>
  <si>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</si>
  <si>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</si>
  <si>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</si>
  <si>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</si>
  <si>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</si>
  <si>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</si>
  <si>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</si>
  <si>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</si>
  <si>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</si>
  <si>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</si>
  <si>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</si>
  <si>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</si>
  <si>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</si>
  <si>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</si>
  <si>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</si>
  <si>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</si>
  <si>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</si>
  <si>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</si>
  <si>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</si>
  <si>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</si>
  <si>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</si>
  <si>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</si>
  <si>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</si>
  <si>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</si>
  <si>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</si>
  <si>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</si>
  <si>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</si>
  <si>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</si>
  <si>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</si>
  <si>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</si>
  <si>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</si>
  <si>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</si>
  <si>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</si>
  <si>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</si>
  <si>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</si>
  <si>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</si>
  <si>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</si>
  <si>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</si>
  <si>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</si>
  <si>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</si>
  <si>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</si>
  <si>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</si>
  <si>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</si>
  <si>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</si>
  <si>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</si>
  <si>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</si>
  <si>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</si>
  <si>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</si>
  <si>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</si>
  <si>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</si>
  <si>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</si>
  <si>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</si>
  <si>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</si>
  <si>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</si>
  <si>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</si>
  <si>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</si>
  <si>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</si>
  <si>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</si>
  <si>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</si>
  <si>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</si>
  <si>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</si>
  <si>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</si>
  <si>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</si>
  <si>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</si>
  <si>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</si>
  <si>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</si>
  <si>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</si>
  <si>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</si>
  <si>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</si>
  <si>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</si>
  <si>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</si>
  <si>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</si>
  <si>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</si>
  <si>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</si>
  <si>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</si>
  <si>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</si>
  <si>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</si>
  <si>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</si>
  <si>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</si>
  <si>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</si>
  <si>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</si>
  <si>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</si>
  <si>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</si>
  <si>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</si>
  <si>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</si>
  <si>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</si>
  <si>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</si>
  <si>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</si>
  <si>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</si>
  <si>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</si>
  <si>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</si>
  <si>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</si>
  <si>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</si>
  <si>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</si>
  <si>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</si>
  <si>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</si>
  <si>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</si>
  <si>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</si>
  <si>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</si>
  <si>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</si>
  <si>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</si>
  <si>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</si>
  <si>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</si>
  <si>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</si>
  <si>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</si>
  <si>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</si>
  <si>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</si>
  <si>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</si>
  <si>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</si>
  <si>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</si>
  <si>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</si>
  <si>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</si>
  <si>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</si>
  <si>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</si>
  <si>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</si>
  <si>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</si>
  <si>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</si>
  <si>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</si>
  <si>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</si>
  <si>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</si>
  <si>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</si>
  <si>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</si>
  <si>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</si>
  <si>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</si>
  <si>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</si>
  <si>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</si>
  <si>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</si>
  <si>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</si>
  <si>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</si>
  <si>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</si>
  <si>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</si>
  <si>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</si>
  <si>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</si>
  <si>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</si>
  <si>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</si>
  <si>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</si>
  <si>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</si>
  <si>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</si>
  <si>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</si>
  <si>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</si>
  <si>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</si>
  <si>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</si>
  <si>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</si>
  <si>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</si>
  <si>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</si>
  <si>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</si>
  <si>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</si>
  <si>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</si>
  <si>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</si>
  <si>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</si>
  <si>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</si>
  <si>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</si>
  <si>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</si>
  <si>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</si>
  <si>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</si>
  <si>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</si>
  <si>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</si>
  <si>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</si>
  <si>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</si>
  <si>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</si>
  <si>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</si>
  <si>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</si>
  <si>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</si>
  <si>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</si>
  <si>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</si>
  <si>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</si>
  <si>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</si>
  <si>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</si>
  <si>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</si>
  <si>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</si>
  <si>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</si>
  <si>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</si>
  <si>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</si>
  <si>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</si>
  <si>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</si>
  <si>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</si>
  <si>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</si>
  <si>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</si>
  <si>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</si>
  <si>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</si>
  <si>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</si>
  <si>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</si>
  <si>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</si>
  <si>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</si>
  <si>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</si>
  <si>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</si>
  <si>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</si>
  <si>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</si>
  <si>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</si>
  <si>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</si>
  <si>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</si>
  <si>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</si>
  <si>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</si>
  <si>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</si>
  <si>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</si>
  <si>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</si>
  <si>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</si>
  <si>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</si>
  <si>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</si>
  <si>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</si>
  <si>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</si>
  <si>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</si>
  <si>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</si>
  <si>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</si>
  <si>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</si>
  <si>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</si>
  <si>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</si>
  <si>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</si>
  <si>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</si>
  <si>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</si>
  <si>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</si>
  <si>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</si>
  <si>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</si>
  <si>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</si>
  <si>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</si>
  <si>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</si>
  <si>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</si>
  <si>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</si>
  <si>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</si>
  <si>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</si>
  <si>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</si>
  <si>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</si>
  <si>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</si>
  <si>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</si>
  <si>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</si>
  <si>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</si>
  <si>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</si>
  <si>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</si>
  <si>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</si>
  <si>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</si>
  <si>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</si>
  <si>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</si>
  <si>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</si>
  <si>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</si>
  <si>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</si>
  <si>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</si>
  <si>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</si>
  <si>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</si>
  <si>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</si>
  <si>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</si>
  <si>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</si>
  <si>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</si>
  <si>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</si>
  <si>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</si>
  <si>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</si>
  <si>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</si>
  <si>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</si>
  <si>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</si>
  <si>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</si>
  <si>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</si>
  <si>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</si>
  <si>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</si>
  <si>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</si>
  <si>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</si>
  <si>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</si>
  <si>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</si>
  <si>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</si>
  <si>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</si>
  <si>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</si>
  <si>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</si>
  <si>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</si>
  <si>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</si>
  <si>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</si>
  <si>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</si>
  <si>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</si>
  <si>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</si>
  <si>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</si>
  <si>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</si>
  <si>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</si>
  <si>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</si>
  <si>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</si>
  <si>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</si>
  <si>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</si>
  <si>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</si>
  <si>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</si>
  <si>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</si>
  <si>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</si>
  <si>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</si>
  <si>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</si>
  <si>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</si>
  <si>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</si>
  <si>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</si>
  <si>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</si>
  <si>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</si>
  <si>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</si>
  <si>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</si>
  <si>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</si>
  <si>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</si>
  <si>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</si>
  <si>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</si>
  <si>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</si>
  <si>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</si>
  <si>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</si>
  <si>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</si>
  <si>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</si>
  <si>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</si>
  <si>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</si>
  <si>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</si>
  <si>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</si>
  <si>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</si>
  <si>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</si>
  <si>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</si>
  <si>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</si>
  <si>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</si>
  <si>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</si>
  <si>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</si>
  <si>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</si>
  <si>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</si>
  <si>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</si>
  <si>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</si>
  <si>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</si>
  <si>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</si>
  <si>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</si>
  <si>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</si>
  <si>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</si>
  <si>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</si>
  <si>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</si>
  <si>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</si>
  <si>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</si>
  <si>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</si>
  <si>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</si>
  <si>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</si>
  <si>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</si>
  <si>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</si>
  <si>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</si>
  <si>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</si>
  <si>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</si>
  <si>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</si>
  <si>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</si>
  <si>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</si>
  <si>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</si>
  <si>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</si>
  <si>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</si>
  <si>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</si>
  <si>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</si>
  <si>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</si>
  <si>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</si>
  <si>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</si>
  <si>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</si>
  <si>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</si>
  <si>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</si>
  <si>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</si>
  <si>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</si>
  <si>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</si>
  <si>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</si>
  <si>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</si>
  <si>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</si>
  <si>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</si>
  <si>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</si>
  <si>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</si>
  <si>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</si>
  <si>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</si>
  <si>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</si>
  <si>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</si>
  <si>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</si>
  <si>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</si>
  <si>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</si>
  <si>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</si>
  <si>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</si>
  <si>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</si>
  <si>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</si>
  <si>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</si>
  <si>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</si>
  <si>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</si>
  <si>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</si>
  <si>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</si>
  <si>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</si>
  <si>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</si>
  <si>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</si>
  <si>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</si>
  <si>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</si>
  <si>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</si>
  <si>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</si>
  <si>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</si>
  <si>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</si>
  <si>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</si>
  <si>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</si>
  <si>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</si>
  <si>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</si>
  <si>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</si>
  <si>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</si>
  <si>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</si>
  <si>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</si>
  <si>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</si>
  <si>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</si>
  <si>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</si>
  <si>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</si>
  <si>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</si>
  <si>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</si>
  <si>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</si>
  <si>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</si>
  <si>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</si>
  <si>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</si>
  <si>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</si>
  <si>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</si>
  <si>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</si>
  <si>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</si>
  <si>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</si>
  <si>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</si>
  <si>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</si>
  <si>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</si>
  <si>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</si>
  <si>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</si>
  <si>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</si>
  <si>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</si>
  <si>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</si>
  <si>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</si>
  <si>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</si>
  <si>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</si>
  <si>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</si>
  <si>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</si>
  <si>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</si>
  <si>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</si>
  <si>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</si>
  <si>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</si>
  <si>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</si>
  <si>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</si>
  <si>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</si>
  <si>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</si>
  <si>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</si>
  <si>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</si>
  <si>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</si>
  <si>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</si>
  <si>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</si>
  <si>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</si>
  <si>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</si>
  <si>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</si>
  <si>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</si>
  <si>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</si>
  <si>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</si>
  <si>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</si>
  <si>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</si>
  <si>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</si>
  <si>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</si>
  <si>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</si>
  <si>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</si>
  <si>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</si>
  <si>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</si>
  <si>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</si>
  <si>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</si>
  <si>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</si>
  <si>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</si>
  <si>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</si>
  <si>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</si>
  <si>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</si>
  <si>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</si>
  <si>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</si>
  <si>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</si>
  <si>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</si>
  <si>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</si>
  <si>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</si>
  <si>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</si>
  <si>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</si>
  <si>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</si>
  <si>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</si>
  <si>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</si>
  <si>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</si>
  <si>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</si>
  <si>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</si>
  <si>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</si>
  <si>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</si>
  <si>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</si>
  <si>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</si>
  <si>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</si>
  <si>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</si>
  <si>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</si>
  <si>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</si>
  <si>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</si>
  <si>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</si>
  <si>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</si>
  <si>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</si>
  <si>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</si>
  <si>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</si>
  <si>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</si>
  <si>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</si>
  <si>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</si>
  <si>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</si>
  <si>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</si>
  <si>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</si>
  <si>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</si>
  <si>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</si>
  <si>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</si>
  <si>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</si>
  <si>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</si>
  <si>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</si>
  <si>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</si>
  <si>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</si>
  <si>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</si>
  <si>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</si>
  <si>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</si>
  <si>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</si>
  <si>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</si>
  <si>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</si>
  <si>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</si>
  <si>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</si>
  <si>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</si>
  <si>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</si>
  <si>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</si>
  <si>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</si>
  <si>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</si>
  <si>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</si>
  <si>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</si>
  <si>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</si>
  <si>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</si>
  <si>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</si>
  <si>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</si>
  <si>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</si>
  <si>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</si>
  <si>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</si>
  <si>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</si>
  <si>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</si>
  <si>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</si>
  <si>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</si>
  <si>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</si>
  <si>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</si>
  <si>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</si>
  <si>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</si>
  <si>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</si>
  <si>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</si>
  <si>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</si>
  <si>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</si>
  <si>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</si>
  <si>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</si>
  <si>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</si>
  <si>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</si>
  <si>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</si>
  <si>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</si>
  <si>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</si>
  <si>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</si>
  <si>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</si>
  <si>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</si>
  <si>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</si>
  <si>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</si>
  <si>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</si>
  <si>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</si>
  <si>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</si>
  <si>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</si>
  <si>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</si>
  <si>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</si>
  <si>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</si>
  <si>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</si>
  <si>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</si>
  <si>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</si>
  <si>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</si>
  <si>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</si>
  <si>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</si>
  <si>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</si>
  <si>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</si>
  <si>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</si>
  <si>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</si>
  <si>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</si>
  <si>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</si>
  <si>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</si>
  <si>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</si>
  <si>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</si>
  <si>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</si>
  <si>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</si>
  <si>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</si>
  <si>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</si>
  <si>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</si>
  <si>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</si>
  <si>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</si>
  <si>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</si>
  <si>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</si>
  <si>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</si>
  <si>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</si>
  <si>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</si>
  <si>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</si>
  <si>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</si>
  <si>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</si>
  <si>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</si>
  <si>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</si>
  <si>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</si>
  <si>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</si>
  <si>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</si>
  <si>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</si>
  <si>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</si>
  <si>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</si>
  <si>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</si>
  <si>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</si>
  <si>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</si>
  <si>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</si>
  <si>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</si>
  <si>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</si>
  <si>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</si>
  <si>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</si>
  <si>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</si>
  <si>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</si>
  <si>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</si>
  <si>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</si>
  <si>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</si>
  <si>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</si>
  <si>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</si>
  <si>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</si>
  <si>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</si>
  <si>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</si>
  <si>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</si>
  <si>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</si>
  <si>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</si>
  <si>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</si>
  <si>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</si>
  <si>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</si>
  <si>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</si>
  <si>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</si>
  <si>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</si>
  <si>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</si>
  <si>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</si>
  <si>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</si>
  <si>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</si>
  <si>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</si>
  <si>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</si>
  <si>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</si>
  <si>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</si>
  <si>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</si>
  <si>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</si>
  <si>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</si>
  <si>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</si>
  <si>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</si>
  <si>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</si>
  <si>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</si>
  <si>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</si>
  <si>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</si>
  <si>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</si>
  <si>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</si>
  <si>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</si>
  <si>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</si>
  <si>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</si>
  <si>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</si>
  <si>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</si>
  <si>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</si>
  <si>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</si>
  <si>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</si>
  <si>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</si>
  <si>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</si>
  <si>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</si>
  <si>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</si>
  <si>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</si>
  <si>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</si>
  <si>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</si>
  <si>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</si>
  <si>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</si>
  <si>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</si>
  <si>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</si>
  <si>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</si>
  <si>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</si>
  <si>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</si>
  <si>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</si>
  <si>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</si>
  <si>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</si>
  <si>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</si>
  <si>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</si>
  <si>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</si>
  <si>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</si>
  <si>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</si>
  <si>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</si>
  <si>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</si>
  <si>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</si>
  <si>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</si>
  <si>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</si>
  <si>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</si>
  <si>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</si>
  <si>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</si>
  <si>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</si>
  <si>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</si>
  <si>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</si>
  <si>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</si>
  <si>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</si>
  <si>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</si>
  <si>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</si>
  <si>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</si>
  <si>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</si>
  <si>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</si>
  <si>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</si>
  <si>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</si>
  <si>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</si>
  <si>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</si>
  <si>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</si>
  <si>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</si>
  <si>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</si>
  <si>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</si>
  <si>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</si>
  <si>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</si>
  <si>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</si>
  <si>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</si>
  <si>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</si>
  <si>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</si>
  <si>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</si>
  <si>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</si>
  <si>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</si>
  <si>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</si>
  <si>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</si>
  <si>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</si>
  <si>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</si>
  <si>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</si>
  <si>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</si>
  <si>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</si>
  <si>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</si>
  <si>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</si>
  <si>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</si>
  <si>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</si>
  <si>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</si>
  <si>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</si>
  <si>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</si>
  <si>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</si>
  <si>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</si>
  <si>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</si>
  <si>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</si>
  <si>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</si>
  <si>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</si>
  <si>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</si>
  <si>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</si>
  <si>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</si>
  <si>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</si>
  <si>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</si>
  <si>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</si>
  <si>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</si>
  <si>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</si>
  <si>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</si>
  <si>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</si>
  <si>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</si>
  <si>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</si>
  <si>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</si>
  <si>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</si>
  <si>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</si>
  <si>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</si>
  <si>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</si>
  <si>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</si>
  <si>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</si>
  <si>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</si>
  <si>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</si>
  <si>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</si>
  <si>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</si>
  <si>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</si>
  <si>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</si>
  <si>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</si>
  <si>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</si>
  <si>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</si>
  <si>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</si>
  <si>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</si>
  <si>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</si>
  <si>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</si>
  <si>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</si>
  <si>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</si>
  <si>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</si>
  <si>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</si>
  <si>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</si>
  <si>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</si>
  <si>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</si>
  <si>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</si>
  <si>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</si>
  <si>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</si>
  <si>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</si>
  <si>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</si>
  <si>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</si>
  <si>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</si>
  <si>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</si>
  <si>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</si>
  <si>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</si>
  <si>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</si>
  <si>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</si>
  <si>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</si>
  <si>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</si>
  <si>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</si>
  <si>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</si>
  <si>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</si>
  <si>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</si>
  <si>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</si>
  <si>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</si>
  <si>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</si>
  <si>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</si>
  <si>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</si>
  <si>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</si>
  <si>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</si>
  <si>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</si>
  <si>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</si>
  <si>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</si>
  <si>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</si>
  <si>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</si>
  <si>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</si>
  <si>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</si>
  <si>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</si>
  <si>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</si>
  <si>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</si>
  <si>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</si>
  <si>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</si>
  <si>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</si>
  <si>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</si>
  <si>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</si>
  <si>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</si>
  <si>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</si>
  <si>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</si>
  <si>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</si>
  <si>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</si>
  <si>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</si>
  <si>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</si>
  <si>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</si>
  <si>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</si>
  <si>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</si>
  <si>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</si>
  <si>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</si>
  <si>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</si>
  <si>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</si>
  <si>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</si>
  <si>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</si>
  <si>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</si>
  <si>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</si>
  <si>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</si>
  <si>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</si>
  <si>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</si>
  <si>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</si>
  <si>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</si>
  <si>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</si>
  <si>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</si>
  <si>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</si>
  <si>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</si>
  <si>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</si>
  <si>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</si>
  <si>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</si>
  <si>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</si>
  <si>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</si>
  <si>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</si>
  <si>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</si>
  <si>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</si>
  <si>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</si>
  <si>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</si>
  <si>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</si>
  <si>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</si>
  <si>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</si>
  <si>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</si>
  <si>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</si>
  <si>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</si>
  <si>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</si>
  <si>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</si>
  <si>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</si>
  <si>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</si>
  <si>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</si>
  <si>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</si>
  <si>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</si>
  <si>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</si>
  <si>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</si>
  <si>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</si>
  <si>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</si>
  <si>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</si>
  <si>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</si>
  <si>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</si>
  <si>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</si>
  <si>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</si>
  <si>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</si>
  <si>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</si>
  <si>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</si>
  <si>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</si>
  <si>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</si>
  <si>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</si>
  <si>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</si>
  <si>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</si>
  <si>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</si>
  <si>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</si>
  <si>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</si>
  <si>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</si>
  <si>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</si>
  <si>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</si>
  <si>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</si>
  <si>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</si>
  <si>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</si>
  <si>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</si>
  <si>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</si>
  <si>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</si>
  <si>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</si>
  <si>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</si>
  <si>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</si>
  <si>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</si>
  <si>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</si>
  <si>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</si>
  <si>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</si>
  <si>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</si>
  <si>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</si>
  <si>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</si>
  <si>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</si>
  <si>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</si>
  <si>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</si>
  <si>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</si>
  <si>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</si>
  <si>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</si>
  <si>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</si>
  <si>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</si>
  <si>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</si>
  <si>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</si>
  <si>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</si>
  <si>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</si>
  <si>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</si>
  <si>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</si>
  <si>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</si>
  <si>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</si>
  <si>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</si>
  <si>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</si>
  <si>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</si>
  <si>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</si>
  <si>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</si>
  <si>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</si>
  <si>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</si>
  <si>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</si>
  <si>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</si>
  <si>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</si>
  <si>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</si>
  <si>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</si>
  <si>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</si>
  <si>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</si>
  <si>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</si>
  <si>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</si>
  <si>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</si>
  <si>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</si>
  <si>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</si>
  <si>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</si>
  <si>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</si>
  <si>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</si>
  <si>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</si>
  <si>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</si>
  <si>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</si>
  <si>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</si>
  <si>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</si>
  <si>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</si>
  <si>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</si>
  <si>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</si>
  <si>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</si>
  <si>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</si>
  <si>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</si>
  <si>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</si>
  <si>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</si>
  <si>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</si>
  <si>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</si>
  <si>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</si>
  <si>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</si>
  <si>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</si>
  <si>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</si>
  <si>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</si>
  <si>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</si>
  <si>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</si>
  <si>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</si>
  <si>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</si>
  <si>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</si>
  <si>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</si>
  <si>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</si>
  <si>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</si>
  <si>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</si>
  <si>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</si>
  <si>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</si>
  <si>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</si>
  <si>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</si>
  <si>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</si>
  <si>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</si>
  <si>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</si>
  <si>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</si>
  <si>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</si>
  <si>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</si>
  <si>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</si>
  <si>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</si>
  <si>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</si>
  <si>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</si>
  <si>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</si>
  <si>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</si>
  <si>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</si>
  <si>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</si>
  <si>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</si>
  <si>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</si>
  <si>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</si>
  <si>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</si>
  <si>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</si>
  <si>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</si>
  <si>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</si>
  <si>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</si>
  <si>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</si>
  <si>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</si>
  <si>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</si>
  <si>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</si>
  <si>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</si>
  <si>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</si>
  <si>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</si>
  <si>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</si>
  <si>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</si>
  <si>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</si>
  <si>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</si>
  <si>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</si>
  <si>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</si>
  <si>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</si>
  <si>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</si>
  <si>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</si>
  <si>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</si>
  <si>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</si>
  <si>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</si>
  <si>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</si>
  <si>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</si>
  <si>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</si>
  <si>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</si>
  <si>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</si>
  <si>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</si>
  <si>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</si>
  <si>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</si>
  <si>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</si>
  <si>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</si>
  <si>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</si>
  <si>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</si>
  <si>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</si>
  <si>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</si>
  <si>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</si>
  <si>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</si>
  <si>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</si>
  <si>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</si>
  <si>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</si>
  <si>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</si>
  <si>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</si>
  <si>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</si>
  <si>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</si>
  <si>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</si>
  <si>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</si>
  <si>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</si>
  <si>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</si>
  <si>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</si>
  <si>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</si>
  <si>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</si>
  <si>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</si>
  <si>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</si>
  <si>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</si>
  <si>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</si>
  <si>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</si>
  <si>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</si>
  <si>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</si>
  <si>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</si>
  <si>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</si>
  <si>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</si>
  <si>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</si>
  <si>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</si>
  <si>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</si>
  <si>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</si>
  <si>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</si>
  <si>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</si>
  <si>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</si>
  <si>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</si>
  <si>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</si>
  <si>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</si>
  <si>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</si>
  <si>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</si>
  <si>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</si>
  <si>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</si>
  <si>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</si>
  <si>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</si>
  <si>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</si>
  <si>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</si>
  <si>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</si>
  <si>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</si>
  <si>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</si>
  <si>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</si>
  <si>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</si>
  <si>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</si>
  <si>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</si>
  <si>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</si>
  <si>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</si>
  <si>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</si>
  <si>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</si>
  <si>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</si>
  <si>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</si>
  <si>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</si>
  <si>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</si>
  <si>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</si>
  <si>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</si>
  <si>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</si>
  <si>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</si>
  <si>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</si>
  <si>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</si>
  <si>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</si>
  <si>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</si>
  <si>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</si>
  <si>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</si>
  <si>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</si>
  <si>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</si>
  <si>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</si>
  <si>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</si>
  <si>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</si>
  <si>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</si>
  <si>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</si>
  <si>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</si>
  <si>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</si>
  <si>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</si>
  <si>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</si>
  <si>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</si>
  <si>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</si>
  <si>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</si>
  <si>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</si>
  <si>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</si>
  <si>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</si>
  <si>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</si>
  <si>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</si>
  <si>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</si>
  <si>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</si>
  <si>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</si>
  <si>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</si>
  <si>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</si>
  <si>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</si>
  <si>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</si>
  <si>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</si>
  <si>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</si>
  <si>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</si>
  <si>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</si>
  <si>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</si>
  <si>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</si>
  <si>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</si>
  <si>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</si>
  <si>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</si>
  <si>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</si>
  <si>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</si>
  <si>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</si>
  <si>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</si>
  <si>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</si>
  <si>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</si>
  <si>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</si>
  <si>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</si>
  <si>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</si>
  <si>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</si>
  <si>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</si>
  <si>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</si>
  <si>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</si>
  <si>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</si>
  <si>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</si>
  <si>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</si>
  <si>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</si>
  <si>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</si>
  <si>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</si>
  <si>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</si>
  <si>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</si>
  <si>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</si>
  <si>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</si>
  <si>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</si>
  <si>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</si>
  <si>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</si>
  <si>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</si>
  <si>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</si>
  <si>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</si>
  <si>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</si>
  <si>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</si>
  <si>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</si>
  <si>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</si>
  <si>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</si>
  <si>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</si>
  <si>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</si>
  <si>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</si>
  <si>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</si>
  <si>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</si>
  <si>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</si>
  <si>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</si>
  <si>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</si>
  <si>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</si>
  <si>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</si>
  <si>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</si>
  <si>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</si>
  <si>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</si>
  <si>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</si>
  <si>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</si>
  <si>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</si>
  <si>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</si>
  <si>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</si>
  <si>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</si>
  <si>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</si>
  <si>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</si>
  <si>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</si>
  <si>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</si>
  <si>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</si>
  <si>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</si>
  <si>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</si>
  <si>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</si>
  <si>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</si>
  <si>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</si>
  <si>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</si>
  <si>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</si>
  <si>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</si>
  <si>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</si>
  <si>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</si>
  <si>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</si>
  <si>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</si>
  <si>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</si>
  <si>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</si>
  <si>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</si>
  <si>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</si>
  <si>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</si>
  <si>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</si>
  <si>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</si>
  <si>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</si>
  <si>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</si>
  <si>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</si>
  <si>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</si>
  <si>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</si>
  <si>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</si>
  <si>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</si>
  <si>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</si>
  <si>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</si>
  <si>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</si>
  <si>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</si>
  <si>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</si>
  <si>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</si>
  <si>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</si>
  <si>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</si>
  <si>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</si>
  <si>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</si>
  <si>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</si>
  <si>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</si>
  <si>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</si>
  <si>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</si>
  <si>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</si>
  <si>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</si>
  <si>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</si>
  <si>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</si>
  <si>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</si>
  <si>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</si>
  <si>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</si>
  <si>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</si>
  <si>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</si>
  <si>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</si>
  <si>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</si>
  <si>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</si>
  <si>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</si>
  <si>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</si>
  <si>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</si>
  <si>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</si>
  <si>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</si>
  <si>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</si>
  <si>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</si>
  <si>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</si>
  <si>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</si>
  <si>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</si>
  <si>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</si>
  <si>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</si>
  <si>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</si>
  <si>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</si>
  <si>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</si>
  <si>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</si>
  <si>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</si>
  <si>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</si>
  <si>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</si>
  <si>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</si>
  <si>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</si>
  <si>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</si>
  <si>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</si>
  <si>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</si>
  <si>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</si>
  <si>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</si>
  <si>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</si>
  <si>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</si>
  <si>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</si>
  <si>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</si>
  <si>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</si>
  <si>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</si>
  <si>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</si>
  <si>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</si>
  <si>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</si>
  <si>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</si>
  <si>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</si>
  <si>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</si>
  <si>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</si>
  <si>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</si>
  <si>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</si>
  <si>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</si>
  <si>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</si>
  <si>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</si>
  <si>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</si>
  <si>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</si>
  <si>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</si>
  <si>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</si>
  <si>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</si>
  <si>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</si>
  <si>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</si>
  <si>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</si>
  <si>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</si>
  <si>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</si>
  <si>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</si>
  <si>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</si>
  <si>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</si>
  <si>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</si>
  <si>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</si>
  <si>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</si>
  <si>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</si>
  <si>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</si>
  <si>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</si>
  <si>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</si>
  <si>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</si>
  <si>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</si>
  <si>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</si>
  <si>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</si>
  <si>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</si>
  <si>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</si>
  <si>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</si>
  <si>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</si>
  <si>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</si>
  <si>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</si>
  <si>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</si>
  <si>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</si>
  <si>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</si>
  <si>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</si>
  <si>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</si>
  <si>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</si>
  <si>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</si>
  <si>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</si>
  <si>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</si>
  <si>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</si>
  <si>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</si>
  <si>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</si>
  <si>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</si>
  <si>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</si>
  <si>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</si>
  <si>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</si>
  <si>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</si>
  <si>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</si>
  <si>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</si>
  <si>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</si>
  <si>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</si>
  <si>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</si>
  <si>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</si>
  <si>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</si>
  <si>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</si>
  <si>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</si>
  <si>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</si>
  <si>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</si>
  <si>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</si>
  <si>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</si>
  <si>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</si>
  <si>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</si>
  <si>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</si>
  <si>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</si>
  <si>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</si>
  <si>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</si>
  <si>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</si>
  <si>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</si>
  <si>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</si>
  <si>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</si>
  <si>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</si>
  <si>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</si>
  <si>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</si>
  <si>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</si>
  <si>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</si>
  <si>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</si>
  <si>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</si>
  <si>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</si>
  <si>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</si>
  <si>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</si>
  <si>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</si>
  <si>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</si>
  <si>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</si>
  <si>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</si>
  <si>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</si>
  <si>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</si>
  <si>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</si>
  <si>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</si>
  <si>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</si>
  <si>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</si>
  <si>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</si>
  <si>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</si>
  <si>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</si>
  <si>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</si>
  <si>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</si>
  <si>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</si>
  <si>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</si>
  <si>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</si>
  <si>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</si>
  <si>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</si>
  <si>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</si>
  <si>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</si>
  <si>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</si>
  <si>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</si>
  <si>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</si>
  <si>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</si>
  <si>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</si>
  <si>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</si>
  <si>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</si>
  <si>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</si>
  <si>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</si>
  <si>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</si>
  <si>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</si>
  <si>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</si>
  <si>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</si>
  <si>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</si>
  <si>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</si>
  <si>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</si>
  <si>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</si>
  <si>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</si>
  <si>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</si>
  <si>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</si>
  <si>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</si>
  <si>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</si>
  <si>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</si>
  <si>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</si>
  <si>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</si>
  <si>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</si>
  <si>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</si>
  <si>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</si>
  <si>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</si>
  <si>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</si>
  <si>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</si>
  <si>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</si>
  <si>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</si>
  <si>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</si>
  <si>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</si>
  <si>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</si>
  <si>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</si>
  <si>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</si>
  <si>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</si>
  <si>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</si>
  <si>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</si>
  <si>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</si>
  <si>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</si>
  <si>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</si>
  <si>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</si>
  <si>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</si>
  <si>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</si>
  <si>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</si>
  <si>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</si>
  <si>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</si>
  <si>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</si>
  <si>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</si>
  <si>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</si>
  <si>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</si>
  <si>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</si>
  <si>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</si>
  <si>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</si>
  <si>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</si>
  <si>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</si>
  <si>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</si>
  <si>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</si>
  <si>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</si>
  <si>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</si>
  <si>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</si>
  <si>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</si>
  <si>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</si>
  <si>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</si>
  <si>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</si>
  <si>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</si>
  <si>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</si>
  <si>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</si>
  <si>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</si>
  <si>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</si>
  <si>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</si>
  <si>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</si>
  <si>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</si>
  <si>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</si>
  <si>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</si>
  <si>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</si>
  <si>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</si>
  <si>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</si>
  <si>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</si>
  <si>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</si>
  <si>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</si>
  <si>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</si>
  <si>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</si>
  <si>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</si>
  <si>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</si>
  <si>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</si>
  <si>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</si>
  <si>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</si>
  <si>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</si>
  <si>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</si>
  <si>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</si>
  <si>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</si>
  <si>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</si>
  <si>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</si>
  <si>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</si>
  <si>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</si>
  <si>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</si>
  <si>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</si>
  <si>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</si>
  <si>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</si>
  <si>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</si>
  <si>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</si>
  <si>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</si>
  <si>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</si>
  <si>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</si>
  <si>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</si>
  <si>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</si>
  <si>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</si>
  <si>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</si>
  <si>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</si>
  <si>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</si>
  <si>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</si>
  <si>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</si>
  <si>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</si>
  <si>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</si>
  <si>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</si>
  <si>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</si>
  <si>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</si>
  <si>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</si>
  <si>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</si>
  <si>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</si>
  <si>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</si>
  <si>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</si>
  <si>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</si>
  <si>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</si>
  <si>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</si>
  <si>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</si>
  <si>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</si>
  <si>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</si>
  <si>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</si>
  <si>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</si>
  <si>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</si>
  <si>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</si>
  <si>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</si>
  <si>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</si>
  <si>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</si>
  <si>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</si>
  <si>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</si>
  <si>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</si>
  <si>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</si>
  <si>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</si>
  <si>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</si>
  <si>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</si>
  <si>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</si>
  <si>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</si>
  <si>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</si>
  <si>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</si>
  <si>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</si>
  <si>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</si>
  <si>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</si>
  <si>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</si>
  <si>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</si>
  <si>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</si>
  <si>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</si>
  <si>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</si>
  <si>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</si>
  <si>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</si>
  <si>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</si>
  <si>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</si>
  <si>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</si>
  <si>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</si>
  <si>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</si>
  <si>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</si>
  <si>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</si>
  <si>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</si>
  <si>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</si>
  <si>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</si>
  <si>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</si>
  <si>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</si>
  <si>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</si>
  <si>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</si>
  <si>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</si>
  <si>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</si>
  <si>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</si>
  <si>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</si>
  <si>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</si>
  <si>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</si>
  <si>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</si>
  <si>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</si>
  <si>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</si>
  <si>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</si>
  <si>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</si>
  <si>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</si>
  <si>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</si>
  <si>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</si>
  <si>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</si>
  <si>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</si>
  <si>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</si>
  <si>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</si>
  <si>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</si>
  <si>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</si>
  <si>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</si>
  <si>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</si>
  <si>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</si>
  <si>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</si>
  <si>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</si>
  <si>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</si>
  <si>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</si>
  <si>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</si>
  <si>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</si>
  <si>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</si>
  <si>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</si>
  <si>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</si>
  <si>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</si>
  <si>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</si>
  <si>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</si>
  <si>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</si>
  <si>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</si>
  <si>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</si>
  <si>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</si>
  <si>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</si>
  <si>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</si>
  <si>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</si>
  <si>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</si>
  <si>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</si>
  <si>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</si>
  <si>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</si>
  <si>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</si>
  <si>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</si>
  <si>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</si>
  <si>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</si>
  <si>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</si>
  <si>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</si>
  <si>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</si>
  <si>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</si>
  <si>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</si>
  <si>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</si>
  <si>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</si>
  <si>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</si>
  <si>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</si>
  <si>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</si>
  <si>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</si>
  <si>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</si>
  <si>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</si>
  <si>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</si>
  <si>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</si>
  <si>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</si>
  <si>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</si>
  <si>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</si>
  <si>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</si>
  <si>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</si>
  <si>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</si>
  <si>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</si>
  <si>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</si>
  <si>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</si>
  <si>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</si>
  <si>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</si>
  <si>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</si>
  <si>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</si>
  <si>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</si>
  <si>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</si>
  <si>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</si>
  <si>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</si>
  <si>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</si>
  <si>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</si>
  <si>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</si>
  <si>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</si>
  <si>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</si>
  <si>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</si>
  <si>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</si>
  <si>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</si>
  <si>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</si>
  <si>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</si>
  <si>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</si>
  <si>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</si>
  <si>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</si>
  <si>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</si>
  <si>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</si>
  <si>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</si>
  <si>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</si>
  <si>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</si>
  <si>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</si>
  <si>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</si>
  <si>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</si>
  <si>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</si>
  <si>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</si>
  <si>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</si>
  <si>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</si>
  <si>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</si>
  <si>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</si>
  <si>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</si>
  <si>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</si>
  <si>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</si>
  <si>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</si>
  <si>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</si>
  <si>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</si>
  <si>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</si>
  <si>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</si>
  <si>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</si>
  <si>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</si>
  <si>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</si>
  <si>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</si>
  <si>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</si>
  <si>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</si>
  <si>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</si>
  <si>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</si>
  <si>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</si>
  <si>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</si>
  <si>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</si>
  <si>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</si>
  <si>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</si>
  <si>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</si>
  <si>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</si>
  <si>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</si>
  <si>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</si>
  <si>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</si>
  <si>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</si>
  <si>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</si>
  <si>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</si>
  <si>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</si>
  <si>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</si>
  <si>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</si>
  <si>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</si>
  <si>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</si>
  <si>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</si>
  <si>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</si>
  <si>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</si>
  <si>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</si>
  <si>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</si>
  <si>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</si>
  <si>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</si>
  <si>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</si>
  <si>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</si>
  <si>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</si>
  <si>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</si>
  <si>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</si>
  <si>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</si>
  <si>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</si>
  <si>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</si>
  <si>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</si>
  <si>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</si>
  <si>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</si>
  <si>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</si>
  <si>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</si>
  <si>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</si>
  <si>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</si>
  <si>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</si>
  <si>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</si>
  <si>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</si>
  <si>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</si>
  <si>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</si>
  <si>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</si>
  <si>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</si>
  <si>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</si>
  <si>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</si>
  <si>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</si>
  <si>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</si>
  <si>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</si>
  <si>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</si>
  <si>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</si>
  <si>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</si>
  <si>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</si>
  <si>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</si>
  <si>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</si>
  <si>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</si>
  <si>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</si>
  <si>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</si>
  <si>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</si>
  <si>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</si>
  <si>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</si>
  <si>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</si>
  <si>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</si>
  <si>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</si>
  <si>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</si>
  <si>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</si>
  <si>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</si>
  <si>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</si>
  <si>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</si>
  <si>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</si>
  <si>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</si>
  <si>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</si>
  <si>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</si>
  <si>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</si>
  <si>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</si>
  <si>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</si>
  <si>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</si>
  <si>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</si>
  <si>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</si>
  <si>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</si>
  <si>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</si>
  <si>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</si>
  <si>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</si>
  <si>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</si>
  <si>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</si>
  <si>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</si>
  <si>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</si>
  <si>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</si>
  <si>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</si>
  <si>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</si>
  <si>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</si>
  <si>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</si>
  <si>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</si>
  <si>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</si>
  <si>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</si>
  <si>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</si>
  <si>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</si>
  <si>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</si>
  <si>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</si>
  <si>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</si>
  <si>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</si>
  <si>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</si>
  <si>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</si>
  <si>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</si>
  <si>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</si>
  <si>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</si>
  <si>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</si>
  <si>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</si>
  <si>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</si>
  <si>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</si>
  <si>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</si>
  <si>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</si>
  <si>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</si>
  <si>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</si>
  <si>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</si>
  <si>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</si>
  <si>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</si>
  <si>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</si>
  <si>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</si>
  <si>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</si>
  <si>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</si>
  <si>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</si>
  <si>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</si>
  <si>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</si>
  <si>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</si>
  <si>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</si>
  <si>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</si>
  <si>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</si>
  <si>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</si>
  <si>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</si>
  <si>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</si>
  <si>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</si>
  <si>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</si>
  <si>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</si>
  <si>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</si>
  <si>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</si>
  <si>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</si>
  <si>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</si>
  <si>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</si>
  <si>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</si>
  <si>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</si>
  <si>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</si>
  <si>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</si>
  <si>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</si>
  <si>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</si>
  <si>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</si>
  <si>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</si>
  <si>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</si>
  <si>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</si>
  <si>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</si>
  <si>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</si>
  <si>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</si>
  <si>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</si>
  <si>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</si>
  <si>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</si>
  <si>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</si>
  <si>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</si>
  <si>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</si>
  <si>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</si>
  <si>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</si>
  <si>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</si>
  <si>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</si>
  <si>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</si>
  <si>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</si>
  <si>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</si>
  <si>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</si>
  <si>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</si>
  <si>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</si>
  <si>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</si>
  <si>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</si>
  <si>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</si>
  <si>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</si>
  <si>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</si>
  <si>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</si>
  <si>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</si>
  <si>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</si>
  <si>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</si>
  <si>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</si>
  <si>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</si>
  <si>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</si>
  <si>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</si>
  <si>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</si>
  <si>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</si>
  <si>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</si>
  <si>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</si>
  <si>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</si>
  <si>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</si>
  <si>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</si>
  <si>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</si>
  <si>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</si>
  <si>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</si>
  <si>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</si>
  <si>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</si>
  <si>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</si>
  <si>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</si>
  <si>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</si>
  <si>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</si>
  <si>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</si>
  <si>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</si>
  <si>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</si>
  <si>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</si>
  <si>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</si>
  <si>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</si>
  <si>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</si>
  <si>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</si>
  <si>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</si>
  <si>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</si>
  <si>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</si>
  <si>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</si>
  <si>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</si>
  <si>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</si>
  <si>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</si>
  <si>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</si>
  <si>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</si>
  <si>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</si>
  <si>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</si>
  <si>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</si>
  <si>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</si>
  <si>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</si>
  <si>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</si>
  <si>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</si>
  <si>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</si>
  <si>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</si>
  <si>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</si>
  <si>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</si>
  <si>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</si>
  <si>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</si>
  <si>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</si>
  <si>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</si>
  <si>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</si>
  <si>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</si>
  <si>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</si>
  <si>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</si>
  <si>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</si>
  <si>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</si>
  <si>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</si>
  <si>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</si>
  <si>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</si>
  <si>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</si>
  <si>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</si>
  <si>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</si>
  <si>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</si>
  <si>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</si>
  <si>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</si>
  <si>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</si>
  <si>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</si>
  <si>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</si>
  <si>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</si>
  <si>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</si>
  <si>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</si>
  <si>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</si>
  <si>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</si>
  <si>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</si>
  <si>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</si>
  <si>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</si>
  <si>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</si>
  <si>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</si>
  <si>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</si>
  <si>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</si>
  <si>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</si>
  <si>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</si>
  <si>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</si>
  <si>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</si>
  <si>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</si>
  <si>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</si>
  <si>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</si>
  <si>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</si>
  <si>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</si>
  <si>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</si>
  <si>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</si>
  <si>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</si>
  <si>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</si>
  <si>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</si>
  <si>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</si>
  <si>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</si>
  <si>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</si>
  <si>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</si>
  <si>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</si>
  <si>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</si>
  <si>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</si>
  <si>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</si>
  <si>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</si>
  <si>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</si>
  <si>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</si>
  <si>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</si>
  <si>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</si>
  <si>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</si>
  <si>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</si>
  <si>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</si>
  <si>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</si>
  <si>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</si>
  <si>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</si>
  <si>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</si>
  <si>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</si>
  <si>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</si>
  <si>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</si>
  <si>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</si>
  <si>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</si>
  <si>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</si>
  <si>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</si>
  <si>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</si>
  <si>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</si>
  <si>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</si>
  <si>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</si>
  <si>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</si>
  <si>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</si>
  <si>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</si>
  <si>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</si>
  <si>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</si>
  <si>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</si>
  <si>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</si>
  <si>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</si>
  <si>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</si>
  <si>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</si>
  <si>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</si>
  <si>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</si>
  <si>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</si>
  <si>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</si>
  <si>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</si>
  <si>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</si>
  <si>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</si>
  <si>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</si>
  <si>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</si>
  <si>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</si>
  <si>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</si>
  <si>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</si>
  <si>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</si>
  <si>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</si>
  <si>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</si>
  <si>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</si>
  <si>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</si>
  <si>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</si>
  <si>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</si>
  <si>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</si>
  <si>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</si>
  <si>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</si>
  <si>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</si>
  <si>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</si>
  <si>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</si>
  <si>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</si>
  <si>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</si>
  <si>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</si>
  <si>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</si>
  <si>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</si>
  <si>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</si>
  <si>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</si>
  <si>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</si>
  <si>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</si>
  <si>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</si>
  <si>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</si>
  <si>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</si>
  <si>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</si>
  <si>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</si>
  <si>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</si>
  <si>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</si>
  <si>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</si>
  <si>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</si>
  <si>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</si>
  <si>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</si>
  <si>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</si>
  <si>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</si>
  <si>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</si>
  <si>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</si>
  <si>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</si>
  <si>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</si>
  <si>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</si>
  <si>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</si>
  <si>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</si>
  <si>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</si>
  <si>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</si>
  <si>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</si>
  <si>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</si>
  <si>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</si>
  <si>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</si>
  <si>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</si>
  <si>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</si>
  <si>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</si>
  <si>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</si>
  <si>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</si>
  <si>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</si>
  <si>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</si>
  <si>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</si>
  <si>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</si>
  <si>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</si>
  <si>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</si>
  <si>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</si>
  <si>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</si>
  <si>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</si>
  <si>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</si>
  <si>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</si>
  <si>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</si>
  <si>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</si>
  <si>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</si>
  <si>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</si>
  <si>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</si>
  <si>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</si>
  <si>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</si>
  <si>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</si>
  <si>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</si>
  <si>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</si>
  <si>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</si>
  <si>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</si>
  <si>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</si>
  <si>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</si>
  <si>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</si>
  <si>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</si>
  <si>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</si>
  <si>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</si>
  <si>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</si>
  <si>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</si>
  <si>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</si>
  <si>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</si>
  <si>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</si>
  <si>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</si>
  <si>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</si>
  <si>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</si>
  <si>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</si>
  <si>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</si>
  <si>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</si>
  <si>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</si>
  <si>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</si>
  <si>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</si>
  <si>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</si>
  <si>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</si>
  <si>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</si>
  <si>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</si>
  <si>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</si>
  <si>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</si>
  <si>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</si>
  <si>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</si>
  <si>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</si>
  <si>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</si>
  <si>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</si>
  <si>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</si>
  <si>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</si>
  <si>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</si>
  <si>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</si>
  <si>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</si>
  <si>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</si>
  <si>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</si>
  <si>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</si>
  <si>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</si>
  <si>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</si>
  <si>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</si>
  <si>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</si>
  <si>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</si>
  <si>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</si>
  <si>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</si>
  <si>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</si>
  <si>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</si>
  <si>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</si>
  <si>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</si>
  <si>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</si>
  <si>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</si>
  <si>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</si>
  <si>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</si>
  <si>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</si>
  <si>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</si>
  <si>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</si>
  <si>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</si>
  <si>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</si>
  <si>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</si>
  <si>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</si>
  <si>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</si>
  <si>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</si>
  <si>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</si>
  <si>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</si>
  <si>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</si>
  <si>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</si>
  <si>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</si>
  <si>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</si>
  <si>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</si>
  <si>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</si>
  <si>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</si>
  <si>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</si>
  <si>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</si>
  <si>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</si>
  <si>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</si>
  <si>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</si>
  <si>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</si>
  <si>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</si>
  <si>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</si>
  <si>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</si>
  <si>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</si>
  <si>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</si>
  <si>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</si>
  <si>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</si>
  <si>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</si>
  <si>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</si>
  <si>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</si>
  <si>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</si>
  <si>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</si>
  <si>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</si>
  <si>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</si>
  <si>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</si>
  <si>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</si>
  <si>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</si>
  <si>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</si>
  <si>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</si>
  <si>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</si>
  <si>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</si>
  <si>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</si>
  <si>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</si>
  <si>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</si>
  <si>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</si>
  <si>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</si>
  <si>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</si>
  <si>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</si>
  <si>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</si>
  <si>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</si>
  <si>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</si>
  <si>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</si>
  <si>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</si>
  <si>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</si>
  <si>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</si>
  <si>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</si>
  <si>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</si>
  <si>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</si>
  <si>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</si>
  <si>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</si>
  <si>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</si>
  <si>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</si>
  <si>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</si>
  <si>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</si>
  <si>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</si>
  <si>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</si>
  <si>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</si>
  <si>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</si>
  <si>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</si>
  <si>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</si>
  <si>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</si>
  <si>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</si>
  <si>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</si>
  <si>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</si>
  <si>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</si>
  <si>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</si>
  <si>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</si>
  <si>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</si>
  <si>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</si>
  <si>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</si>
  <si>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</si>
  <si>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</si>
  <si>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</si>
  <si>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</si>
  <si>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</si>
  <si>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</si>
  <si>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</si>
  <si>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</si>
  <si>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</si>
  <si>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</si>
  <si>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</si>
  <si>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</si>
  <si>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</si>
  <si>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</si>
  <si>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</si>
  <si>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</si>
  <si>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</si>
  <si>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</si>
  <si>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</si>
  <si>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</si>
  <si>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</si>
  <si>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</si>
  <si>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</si>
  <si>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</si>
  <si>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</si>
  <si>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</si>
  <si>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</si>
  <si>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</si>
  <si>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</si>
  <si>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</si>
  <si>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</si>
  <si>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</si>
  <si>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</si>
  <si>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</si>
  <si>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</si>
  <si>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</si>
  <si>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</si>
  <si>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</si>
  <si>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</si>
  <si>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</si>
  <si>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</si>
  <si>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</si>
  <si>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</si>
  <si>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</si>
  <si>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</si>
  <si>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</si>
  <si>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</si>
  <si>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</si>
  <si>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</si>
  <si>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</si>
  <si>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</si>
  <si>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</si>
  <si>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</si>
  <si>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</si>
  <si>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</si>
  <si>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</si>
  <si>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</si>
  <si>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</si>
  <si>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</si>
  <si>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</si>
  <si>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</si>
  <si>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</si>
  <si>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</si>
  <si>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</si>
  <si>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</si>
  <si>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</si>
  <si>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</si>
  <si>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</si>
  <si>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</si>
  <si>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</si>
  <si>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</si>
  <si>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</si>
  <si>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</si>
  <si>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</si>
  <si>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</si>
  <si>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</si>
  <si>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</si>
  <si>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</si>
  <si>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</si>
  <si>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</si>
  <si>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</si>
  <si>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</si>
  <si>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</si>
  <si>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</si>
  <si>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</si>
  <si>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</si>
  <si>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</si>
  <si>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</si>
  <si>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</si>
  <si>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</si>
  <si>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</si>
  <si>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</si>
  <si>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</si>
  <si>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</si>
  <si>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</si>
  <si>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</si>
  <si>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</si>
  <si>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</si>
  <si>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</si>
  <si>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</si>
  <si>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</si>
  <si>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</si>
  <si>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</si>
  <si>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</si>
  <si>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</si>
  <si>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</si>
  <si>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</si>
  <si>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</si>
  <si>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</si>
  <si>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</si>
  <si>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</si>
  <si>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</si>
  <si>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</si>
  <si>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</si>
  <si>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</si>
  <si>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</si>
  <si>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</si>
  <si>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</si>
  <si>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</si>
  <si>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</si>
  <si>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</si>
  <si>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</si>
  <si>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</si>
  <si>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</si>
  <si>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</si>
  <si>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</si>
  <si>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</si>
  <si>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</si>
  <si>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</si>
  <si>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</si>
  <si>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</si>
  <si>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</si>
  <si>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</si>
  <si>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</si>
  <si>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</si>
  <si>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</si>
  <si>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</si>
  <si>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</si>
  <si>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</si>
  <si>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</si>
  <si>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</si>
  <si>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</si>
  <si>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</si>
  <si>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</si>
  <si>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</si>
  <si>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</si>
  <si>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</si>
  <si>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</si>
  <si>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</si>
  <si>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</si>
  <si>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</si>
  <si>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</si>
  <si>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</si>
  <si>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</si>
  <si>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</si>
  <si>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</si>
  <si>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</si>
  <si>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</si>
  <si>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</si>
  <si>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</si>
  <si>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</si>
  <si>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</si>
  <si>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</si>
  <si>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</si>
  <si>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</si>
  <si>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</si>
  <si>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</si>
  <si>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</si>
  <si>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</si>
  <si>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</si>
  <si>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</si>
  <si>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</si>
  <si>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</si>
  <si>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</si>
  <si>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</si>
  <si>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</si>
  <si>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</si>
  <si>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</si>
  <si>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</si>
  <si>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</si>
  <si>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</si>
  <si>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</si>
  <si>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</si>
  <si>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</si>
  <si>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</si>
  <si>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</si>
  <si>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</si>
  <si>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</si>
  <si>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</si>
  <si>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</si>
  <si>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</si>
  <si>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</si>
  <si>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</si>
  <si>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</si>
  <si>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</si>
  <si>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</si>
  <si>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</si>
  <si>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</si>
  <si>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</si>
  <si>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</si>
  <si>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</si>
  <si>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</si>
  <si>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</si>
  <si>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</si>
  <si>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</si>
  <si>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</si>
  <si>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</si>
  <si>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</si>
  <si>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</si>
  <si>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</si>
  <si>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</si>
  <si>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</si>
  <si>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</si>
  <si>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</si>
  <si>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</si>
  <si>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</si>
  <si>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</si>
  <si>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</si>
  <si>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</si>
  <si>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</si>
  <si>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</si>
  <si>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</si>
  <si>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</si>
  <si>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</si>
  <si>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</si>
  <si>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</si>
  <si>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</si>
  <si>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</si>
  <si>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</si>
  <si>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</si>
  <si>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</si>
  <si>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</si>
  <si>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</si>
  <si>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</si>
  <si>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</si>
  <si>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</si>
  <si>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</si>
  <si>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</si>
  <si>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</si>
  <si>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</si>
  <si>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</si>
  <si>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</si>
  <si>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</si>
  <si>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</si>
  <si>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</si>
  <si>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</si>
  <si>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</si>
  <si>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</si>
  <si>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</si>
  <si>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</si>
  <si>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</si>
  <si>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</si>
  <si>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</si>
  <si>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</si>
  <si>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</si>
  <si>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</si>
  <si>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</si>
  <si>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</si>
  <si>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</si>
  <si>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</si>
  <si>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</si>
  <si>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</si>
  <si>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</si>
  <si>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</si>
  <si>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</si>
  <si>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</si>
  <si>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</si>
  <si>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</si>
  <si>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</si>
  <si>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</si>
  <si>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</si>
  <si>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</si>
  <si>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</si>
  <si>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</si>
  <si>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</si>
  <si>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</si>
  <si>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</si>
  <si>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</si>
  <si>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</si>
  <si>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</si>
  <si>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</si>
  <si>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</si>
  <si>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</si>
  <si>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</si>
  <si>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</si>
  <si>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</si>
  <si>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</si>
  <si>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</si>
  <si>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</si>
  <si>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</si>
  <si>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</si>
  <si>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</si>
  <si>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</si>
  <si>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</si>
  <si>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</si>
  <si>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</si>
  <si>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</si>
  <si>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</si>
  <si>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</si>
  <si>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</si>
  <si>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</si>
  <si>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</si>
  <si>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</si>
  <si>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</si>
  <si>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</si>
  <si>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</si>
  <si>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</si>
  <si>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</si>
  <si>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</si>
  <si>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</si>
  <si>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</si>
  <si>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</si>
  <si>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</si>
  <si>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</si>
  <si>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</si>
  <si>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</si>
  <si>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</si>
  <si>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</si>
  <si>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</si>
  <si>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</si>
  <si>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</si>
  <si>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</si>
  <si>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</si>
  <si>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</si>
  <si>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</si>
  <si>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</si>
  <si>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</si>
  <si>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</si>
  <si>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</si>
  <si>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</si>
  <si>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</si>
  <si>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</si>
  <si>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</si>
  <si>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</si>
  <si>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</si>
  <si>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</si>
  <si>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</si>
  <si>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</si>
  <si>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</si>
  <si>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</si>
  <si>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</si>
  <si>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</si>
  <si>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</si>
  <si>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</si>
  <si>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</si>
  <si>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</si>
  <si>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</si>
  <si>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</si>
  <si>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</si>
  <si>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</si>
  <si>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</si>
  <si>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</si>
  <si>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</si>
  <si>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</si>
  <si>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</si>
  <si>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</si>
  <si>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</si>
  <si>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</si>
  <si>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</si>
  <si>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</si>
  <si>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</si>
  <si>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</si>
  <si>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</si>
  <si>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</si>
  <si>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</si>
  <si>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</si>
  <si>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</si>
  <si>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</si>
  <si>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</si>
  <si>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</si>
  <si>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</si>
  <si>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</si>
  <si>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</si>
  <si>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</si>
  <si>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</si>
  <si>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</si>
  <si>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</si>
  <si>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</si>
  <si>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</si>
  <si>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</si>
  <si>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</si>
  <si>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</si>
  <si>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</si>
  <si>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</si>
  <si>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</si>
  <si>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</si>
  <si>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</si>
  <si>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</si>
  <si>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</si>
  <si>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</si>
  <si>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</si>
  <si>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</si>
  <si>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</si>
  <si>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</si>
  <si>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</si>
  <si>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</si>
  <si>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</si>
  <si>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</si>
  <si>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</si>
  <si>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</si>
  <si>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</si>
  <si>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</si>
  <si>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</si>
  <si>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</si>
  <si>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</si>
  <si>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</si>
  <si>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</si>
  <si>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</si>
  <si>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</si>
  <si>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</si>
  <si>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</si>
  <si>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</si>
  <si>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</si>
  <si>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</si>
  <si>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</si>
  <si>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</si>
  <si>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</si>
  <si>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</si>
  <si>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</si>
  <si>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</si>
  <si>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</si>
  <si>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</si>
  <si>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</si>
  <si>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</si>
  <si>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</si>
  <si>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</si>
  <si>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</si>
  <si>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</si>
  <si>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</si>
  <si>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</si>
  <si>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</si>
  <si>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</si>
  <si>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</si>
  <si>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</si>
  <si>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</si>
  <si>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</si>
  <si>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</si>
  <si>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</si>
  <si>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</si>
  <si>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</si>
  <si>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</si>
  <si>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</si>
  <si>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</si>
  <si>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</si>
  <si>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</si>
  <si>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</si>
  <si>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</si>
  <si>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</si>
  <si>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</si>
  <si>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</si>
  <si>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</si>
  <si>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</si>
  <si>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</si>
  <si>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</si>
  <si>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</si>
  <si>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</si>
  <si>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</si>
  <si>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</si>
  <si>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</si>
  <si>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</si>
  <si>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</si>
  <si>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</si>
  <si>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</si>
  <si>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</si>
  <si>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</si>
  <si>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</si>
  <si>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</si>
  <si>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</si>
  <si>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</si>
  <si>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</si>
  <si>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</si>
  <si>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</si>
  <si>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</si>
  <si>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</si>
  <si>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</si>
  <si>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</si>
  <si>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</si>
  <si>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</si>
  <si>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</si>
  <si>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</si>
  <si>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</si>
  <si>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</si>
  <si>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</si>
  <si>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</si>
  <si>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</si>
  <si>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</si>
  <si>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</si>
  <si>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</si>
  <si>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</si>
  <si>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</si>
  <si>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</si>
  <si>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</si>
  <si>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</si>
  <si>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</si>
  <si>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</si>
  <si>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</si>
  <si>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</si>
  <si>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</si>
  <si>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</si>
  <si>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</si>
  <si>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</si>
  <si>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</si>
  <si>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</si>
  <si>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</si>
  <si>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</si>
  <si>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</si>
  <si>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</si>
  <si>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</si>
  <si>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</si>
  <si>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</si>
  <si>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</si>
  <si>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</si>
  <si>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</si>
  <si>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</si>
  <si>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</si>
  <si>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</si>
  <si>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</si>
  <si>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</si>
  <si>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</si>
  <si>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</si>
  <si>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</si>
  <si>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</si>
  <si>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</si>
  <si>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</si>
  <si>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</si>
  <si>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</si>
  <si>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</si>
  <si>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</si>
  <si>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</si>
  <si>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</si>
  <si>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</si>
  <si>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</si>
  <si>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</si>
  <si>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</si>
  <si>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</si>
  <si>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</si>
  <si>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</si>
  <si>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</si>
  <si>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</si>
  <si>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</si>
  <si>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</si>
  <si>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</si>
  <si>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</si>
  <si>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</si>
  <si>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</si>
  <si>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</si>
  <si>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</si>
  <si>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</si>
  <si>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</si>
  <si>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</si>
  <si>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</si>
  <si>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</si>
  <si>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</si>
  <si>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</si>
  <si>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</si>
  <si>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</si>
  <si>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</si>
  <si>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</si>
  <si>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</si>
  <si>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</si>
  <si>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</si>
  <si>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</si>
  <si>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</si>
  <si>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</si>
  <si>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</si>
  <si>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</si>
  <si>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</si>
  <si>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</si>
  <si>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</si>
  <si>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</si>
  <si>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</si>
  <si>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</si>
  <si>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</si>
  <si>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</si>
  <si>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</si>
  <si>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</si>
  <si>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</si>
  <si>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</si>
  <si>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</si>
  <si>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</si>
  <si>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</si>
  <si>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</si>
  <si>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</si>
  <si>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</si>
  <si>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</si>
  <si>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</si>
  <si>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</si>
  <si>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</si>
  <si>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</si>
  <si>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</si>
  <si>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</si>
  <si>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</si>
  <si>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</si>
  <si>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</si>
  <si>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</si>
  <si>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</si>
  <si>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</si>
  <si>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</si>
  <si>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</si>
  <si>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</si>
  <si>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</si>
  <si>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</si>
  <si>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</si>
  <si>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</si>
  <si>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</si>
  <si>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</si>
  <si>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</si>
  <si>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</si>
  <si>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</si>
  <si>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</si>
  <si>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</si>
  <si>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</si>
  <si>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</si>
  <si>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</si>
  <si>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</si>
  <si>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</si>
  <si>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</si>
  <si>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</si>
  <si>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</si>
  <si>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</si>
  <si>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</si>
  <si>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</si>
  <si>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</si>
  <si>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</si>
  <si>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</si>
  <si>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</si>
  <si>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</si>
  <si>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</si>
  <si>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</si>
  <si>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</si>
  <si>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</si>
  <si>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</si>
  <si>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</si>
  <si>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</si>
  <si>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</si>
  <si>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</si>
  <si>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</si>
  <si>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</si>
  <si>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</si>
  <si>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</si>
  <si>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</si>
  <si>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</si>
  <si>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</si>
  <si>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</si>
  <si>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</si>
  <si>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</si>
  <si>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</si>
  <si>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</si>
  <si>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</si>
  <si>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</si>
  <si>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</si>
  <si>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</si>
  <si>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</si>
  <si>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</si>
  <si>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</si>
  <si>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</si>
  <si>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</si>
  <si>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</si>
  <si>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</si>
  <si>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</si>
  <si>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</si>
  <si>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</si>
  <si>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</si>
  <si>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</si>
  <si>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</si>
  <si>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</si>
  <si>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</si>
  <si>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</si>
  <si>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</si>
  <si>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</si>
  <si>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</si>
  <si>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</si>
  <si>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</si>
  <si>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</si>
  <si>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</si>
  <si>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</si>
  <si>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</si>
  <si>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</si>
  <si>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</si>
  <si>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</si>
  <si>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</si>
  <si>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</si>
  <si>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</si>
  <si>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</si>
  <si>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</si>
  <si>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</si>
  <si>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</si>
  <si>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</si>
  <si>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</si>
  <si>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</si>
  <si>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</si>
  <si>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</si>
  <si>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</si>
  <si>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</si>
  <si>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</si>
  <si>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</si>
  <si>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</si>
  <si>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</si>
  <si>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</si>
  <si>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</si>
  <si>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</si>
  <si>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</si>
  <si>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</si>
  <si>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</si>
  <si>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</si>
  <si>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</si>
  <si>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</si>
  <si>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</si>
  <si>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</si>
  <si>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</si>
  <si>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</si>
  <si>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</si>
  <si>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</si>
  <si>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</si>
  <si>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</si>
  <si>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</si>
  <si>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</si>
  <si>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</si>
  <si>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</si>
  <si>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</si>
  <si>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</si>
  <si>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</si>
  <si>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</si>
  <si>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</si>
  <si>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</si>
  <si>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</si>
  <si>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</si>
  <si>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</si>
  <si>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</si>
  <si>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</si>
  <si>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</si>
  <si>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</si>
  <si>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</si>
  <si>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</si>
  <si>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</si>
  <si>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</si>
  <si>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</si>
  <si>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</si>
  <si>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</si>
  <si>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</si>
  <si>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</si>
  <si>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</si>
  <si>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</si>
  <si>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</si>
  <si>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</si>
  <si>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</si>
  <si>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</si>
  <si>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</si>
  <si>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</si>
  <si>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</si>
  <si>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</si>
  <si>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</si>
  <si>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</si>
  <si>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</si>
  <si>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</si>
  <si>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</si>
  <si>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</si>
  <si>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</si>
  <si>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</si>
  <si>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</si>
  <si>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</si>
  <si>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</si>
  <si>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</si>
  <si>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</si>
  <si>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</si>
  <si>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</si>
  <si>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</si>
  <si>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</si>
  <si>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</si>
  <si>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</si>
  <si>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</si>
  <si>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</si>
  <si>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</si>
  <si>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</si>
  <si>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</si>
  <si>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</si>
  <si>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</si>
  <si>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</si>
  <si>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</si>
  <si>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</si>
  <si>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</si>
  <si>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</si>
  <si>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</si>
  <si>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</si>
  <si>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</si>
  <si>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</si>
  <si>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</si>
  <si>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</si>
  <si>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</si>
  <si>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</si>
  <si>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</si>
  <si>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</si>
  <si>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</si>
  <si>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</si>
  <si>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</si>
  <si>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</si>
  <si>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</si>
  <si>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</si>
  <si>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</si>
  <si>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</si>
  <si>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</si>
  <si>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</si>
  <si>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</si>
  <si>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</si>
  <si>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</si>
  <si>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</si>
  <si>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</si>
  <si>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</si>
  <si>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</si>
  <si>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</si>
  <si>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</si>
  <si>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</si>
  <si>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</si>
  <si>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</si>
  <si>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</si>
  <si>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</si>
  <si>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</si>
  <si>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</si>
  <si>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</si>
  <si>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</si>
  <si>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</si>
  <si>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</si>
  <si>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</si>
  <si>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</si>
  <si>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</si>
  <si>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</si>
  <si>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</si>
  <si>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</si>
  <si>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</si>
  <si>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</si>
  <si>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</si>
  <si>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</si>
  <si>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</si>
  <si>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</si>
  <si>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</si>
  <si>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</si>
  <si>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</si>
  <si>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</si>
  <si>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</si>
  <si>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</si>
  <si>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</si>
  <si>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</si>
  <si>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</si>
  <si>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</si>
  <si>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</si>
  <si>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</si>
  <si>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</si>
  <si>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</si>
  <si>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</si>
  <si>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</si>
  <si>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</si>
  <si>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</si>
  <si>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</si>
  <si>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</si>
  <si>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</si>
  <si>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</si>
  <si>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</si>
  <si>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</si>
  <si>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</si>
  <si>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</si>
  <si>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</si>
  <si>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</si>
  <si>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</si>
  <si>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</si>
  <si>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</si>
  <si>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</si>
  <si>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</si>
  <si>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</si>
  <si>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</si>
  <si>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</si>
  <si>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</si>
  <si>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</si>
  <si>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</si>
  <si>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</si>
  <si>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</si>
  <si>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</si>
  <si>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</si>
  <si>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</si>
  <si>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</si>
  <si>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</si>
  <si>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</si>
  <si>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</si>
  <si>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</si>
  <si>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</si>
  <si>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</si>
  <si>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</si>
  <si>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</si>
  <si>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</si>
  <si>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</si>
  <si>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</si>
  <si>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</si>
  <si>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</si>
  <si>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</si>
  <si>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</si>
  <si>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</si>
  <si>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</si>
  <si>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</si>
  <si>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</si>
  <si>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</si>
  <si>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</si>
  <si>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</si>
  <si>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</si>
  <si>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</si>
  <si>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</si>
  <si>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</si>
  <si>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</si>
  <si>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</si>
  <si>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</si>
  <si>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</si>
  <si>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</si>
  <si>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</si>
  <si>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</si>
  <si>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</si>
  <si>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</si>
  <si>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</si>
  <si>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</si>
  <si>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</si>
  <si>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</si>
  <si>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</si>
  <si>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</si>
  <si>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</si>
  <si>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</si>
  <si>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</si>
  <si>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</si>
  <si>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</si>
  <si>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</si>
  <si>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</si>
  <si>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</si>
  <si>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</si>
  <si>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</si>
  <si>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</si>
  <si>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</si>
  <si>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</si>
  <si>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</si>
  <si>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</si>
  <si>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</si>
  <si>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</si>
  <si>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</si>
  <si>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</si>
  <si>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</si>
  <si>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</si>
  <si>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Challenge Electronics</t>
  </si>
  <si>
    <t>All products supplied by Challenge Electronics, to the best of our knowledge, coform to the following.</t>
  </si>
  <si>
    <t>15-7725524</t>
  </si>
  <si>
    <t>Dun &amp; Bradstreet</t>
  </si>
  <si>
    <t>95 East Jefryn Blvd; Deer Park, NY 11729</t>
  </si>
  <si>
    <t>Joshua Klyman</t>
  </si>
  <si>
    <t>jklyman@challelec.com</t>
  </si>
  <si>
    <t>16315952217</t>
  </si>
  <si>
    <t>Engineering Director</t>
  </si>
  <si>
    <t>Tantalum used within few units containing full circuitry with tantalum capacitors</t>
  </si>
  <si>
    <t>Used when requested for electrical application</t>
  </si>
  <si>
    <t>https://challengeleectronics.com/engineering/quality-management/eicc/?ceel=cmrt</t>
  </si>
  <si>
    <t>CFSI</t>
  </si>
  <si>
    <t>Qiaokou</t>
  </si>
  <si>
    <t>Penang</t>
  </si>
  <si>
    <t>Yantai</t>
  </si>
  <si>
    <t>KOREA (REPUBLIC OF)</t>
  </si>
  <si>
    <t>Seoul</t>
  </si>
  <si>
    <t>Hesse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</si>
</sst>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5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0" fontId="0" fillId="2" borderId="66" xfId="0" applyFont="1" applyFill="1" applyBorder="1" applyAlignment="1" applyProtection="1">
      <alignment horizontal="left" vertical="center" wrapText="1"/>
      <protection locked="0"/>
    </xf>
    <xf numFmtId="0" fontId="0" fillId="2" borderId="65"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0" fontId="0" fillId="0" borderId="65" xfId="0" applyFont="1" applyBorder="1" applyAlignment="1" applyProtection="1">
      <alignment vertical="center" wrapText="1"/>
      <protection locked="0" hidden="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23" fillId="0" borderId="18" xfId="487" applyFont="1" applyFill="1" applyBorder="1" applyAlignment="1" applyProtection="1">
      <alignment horizontal="center"/>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63" t="s">
        <v>1220</v>
      </c>
      <c r="D15" s="366" t="s">
        <v>2745</v>
      </c>
      <c r="E15" s="215" t="s">
        <v>708</v>
      </c>
      <c r="F15" s="215" t="s">
        <v>711</v>
      </c>
      <c r="G15" s="34"/>
    </row>
    <row r="16" spans="1:7" ht="99" customHeight="1">
      <c r="A16" s="354"/>
      <c r="B16" s="361"/>
      <c r="C16" s="364"/>
      <c r="D16" s="367"/>
      <c r="E16" s="216"/>
      <c r="F16" s="216" t="s">
        <v>709</v>
      </c>
      <c r="G16" s="34"/>
    </row>
    <row r="17" spans="1:7" ht="63" customHeight="1">
      <c r="A17" s="354"/>
      <c r="B17" s="362"/>
      <c r="C17" s="365"/>
      <c r="D17" s="368"/>
      <c r="E17" s="37"/>
      <c r="F17" s="37" t="s">
        <v>710</v>
      </c>
      <c r="G17" s="34"/>
    </row>
    <row r="18" spans="1:7" ht="117" customHeight="1">
      <c r="A18" s="354"/>
      <c r="B18" s="360">
        <v>2.02</v>
      </c>
      <c r="C18" s="363" t="s">
        <v>1220</v>
      </c>
      <c r="D18" s="366" t="s">
        <v>2746</v>
      </c>
      <c r="E18" s="215" t="s">
        <v>512</v>
      </c>
      <c r="F18" s="215" t="s">
        <v>601</v>
      </c>
      <c r="G18" s="34"/>
    </row>
    <row r="19" spans="1:7" ht="71.099999999999994" customHeight="1">
      <c r="A19" s="354"/>
      <c r="B19" s="361"/>
      <c r="C19" s="364"/>
      <c r="D19" s="367"/>
      <c r="E19" s="216" t="s">
        <v>606</v>
      </c>
      <c r="F19" s="216" t="s">
        <v>513</v>
      </c>
      <c r="G19" s="34"/>
    </row>
    <row r="20" spans="1:7" ht="90.75" customHeight="1">
      <c r="A20" s="354"/>
      <c r="B20" s="361"/>
      <c r="C20" s="364"/>
      <c r="D20" s="367"/>
      <c r="E20" s="216"/>
      <c r="F20" s="216" t="s">
        <v>713</v>
      </c>
      <c r="G20" s="34"/>
    </row>
    <row r="21" spans="1:7" ht="74.25" customHeight="1">
      <c r="A21" s="354"/>
      <c r="B21" s="362"/>
      <c r="C21" s="365"/>
      <c r="D21" s="368"/>
      <c r="E21" s="37"/>
      <c r="F21" s="37" t="s">
        <v>712</v>
      </c>
      <c r="G21" s="34"/>
    </row>
    <row r="22" spans="1:7" ht="90" customHeight="1">
      <c r="A22" s="354"/>
      <c r="B22" s="372">
        <v>2.0299999999999998</v>
      </c>
      <c r="C22" s="372" t="s">
        <v>947</v>
      </c>
      <c r="D22" s="375" t="s">
        <v>2747</v>
      </c>
      <c r="E22" s="363" t="s">
        <v>510</v>
      </c>
      <c r="F22" s="215" t="s">
        <v>534</v>
      </c>
      <c r="G22" s="34"/>
    </row>
    <row r="23" spans="1:7" ht="109.5" customHeight="1">
      <c r="A23" s="354"/>
      <c r="B23" s="373"/>
      <c r="C23" s="373"/>
      <c r="D23" s="376"/>
      <c r="E23" s="364"/>
      <c r="F23" s="216" t="s">
        <v>948</v>
      </c>
      <c r="G23" s="34"/>
    </row>
    <row r="24" spans="1:7" ht="74.25" customHeight="1">
      <c r="A24" s="354"/>
      <c r="B24" s="374"/>
      <c r="C24" s="374"/>
      <c r="D24" s="377"/>
      <c r="E24" s="365"/>
      <c r="F24" s="37" t="s">
        <v>509</v>
      </c>
      <c r="G24" s="34"/>
    </row>
    <row r="25" spans="1:7" ht="72" customHeight="1">
      <c r="A25" s="354"/>
      <c r="B25" s="2" t="s">
        <v>532</v>
      </c>
      <c r="C25" s="37" t="s">
        <v>533</v>
      </c>
      <c r="D25" s="39" t="s">
        <v>2748</v>
      </c>
      <c r="E25" s="37" t="s">
        <v>2741</v>
      </c>
      <c r="F25" s="37" t="s">
        <v>535</v>
      </c>
      <c r="G25" s="34"/>
    </row>
    <row r="26" spans="1:7" ht="98.1" customHeight="1">
      <c r="A26" s="354"/>
      <c r="B26" s="369">
        <v>3</v>
      </c>
      <c r="C26" s="360" t="s">
        <v>79</v>
      </c>
      <c r="D26" s="366" t="s">
        <v>2749</v>
      </c>
      <c r="E26" s="363" t="s">
        <v>0</v>
      </c>
      <c r="F26" s="215" t="s">
        <v>73</v>
      </c>
      <c r="G26" s="34"/>
    </row>
    <row r="27" spans="1:7" ht="90" customHeight="1">
      <c r="A27" s="354"/>
      <c r="B27" s="370"/>
      <c r="C27" s="361"/>
      <c r="D27" s="367"/>
      <c r="E27" s="364"/>
      <c r="F27" s="216" t="s">
        <v>68</v>
      </c>
      <c r="G27" s="34"/>
    </row>
    <row r="28" spans="1:7" ht="19.350000000000001" customHeight="1">
      <c r="A28" s="354"/>
      <c r="B28" s="370"/>
      <c r="C28" s="361"/>
      <c r="D28" s="367"/>
      <c r="E28" s="364"/>
      <c r="F28" s="216" t="s">
        <v>69</v>
      </c>
      <c r="G28" s="34"/>
    </row>
    <row r="29" spans="1:7" ht="74.45" customHeight="1">
      <c r="A29" s="354"/>
      <c r="B29" s="370"/>
      <c r="C29" s="361"/>
      <c r="D29" s="367"/>
      <c r="E29" s="364"/>
      <c r="F29" s="216" t="s">
        <v>70</v>
      </c>
      <c r="G29" s="34"/>
    </row>
    <row r="30" spans="1:7" ht="62.45" customHeight="1">
      <c r="A30" s="354"/>
      <c r="B30" s="370"/>
      <c r="C30" s="361"/>
      <c r="D30" s="367"/>
      <c r="E30" s="364"/>
      <c r="F30" s="216" t="s">
        <v>71</v>
      </c>
      <c r="G30" s="34"/>
    </row>
    <row r="31" spans="1:7" ht="81" customHeight="1">
      <c r="A31" s="354"/>
      <c r="B31" s="370"/>
      <c r="C31" s="361"/>
      <c r="D31" s="367"/>
      <c r="E31" s="364"/>
      <c r="F31" s="216" t="s">
        <v>72</v>
      </c>
      <c r="G31" s="34"/>
    </row>
    <row r="32" spans="1:7" ht="48.75" customHeight="1">
      <c r="A32" s="354"/>
      <c r="B32" s="370"/>
      <c r="C32" s="361"/>
      <c r="D32" s="367"/>
      <c r="E32" s="364"/>
      <c r="F32" s="216" t="s">
        <v>75</v>
      </c>
      <c r="G32" s="34"/>
    </row>
    <row r="33" spans="1:7" ht="98.45" customHeight="1">
      <c r="A33" s="354"/>
      <c r="B33" s="370"/>
      <c r="C33" s="361"/>
      <c r="D33" s="367"/>
      <c r="E33" s="364"/>
      <c r="F33" s="216" t="s">
        <v>74</v>
      </c>
      <c r="G33" s="34"/>
    </row>
    <row r="34" spans="1:7" ht="89.1" customHeight="1">
      <c r="A34" s="354"/>
      <c r="B34" s="370"/>
      <c r="C34" s="361"/>
      <c r="D34" s="367"/>
      <c r="E34" s="364"/>
      <c r="F34" s="216" t="s">
        <v>76</v>
      </c>
      <c r="G34" s="34"/>
    </row>
    <row r="35" spans="1:7" ht="29.1" customHeight="1">
      <c r="A35" s="354"/>
      <c r="B35" s="370"/>
      <c r="C35" s="361"/>
      <c r="D35" s="367"/>
      <c r="E35" s="364"/>
      <c r="F35" s="216" t="s">
        <v>77</v>
      </c>
      <c r="G35" s="34"/>
    </row>
    <row r="36" spans="1:7" ht="126.75">
      <c r="A36" s="354"/>
      <c r="B36" s="371"/>
      <c r="C36" s="362"/>
      <c r="D36" s="368"/>
      <c r="E36" s="365"/>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8"/>
      <c r="B1" s="379"/>
      <c r="C1" s="379"/>
      <c r="D1" s="380"/>
    </row>
    <row r="2" spans="1:5" ht="71.25" customHeight="1">
      <c r="A2" s="91"/>
      <c r="B2" s="172" t="str">
        <f ca="1">OFFSET(L!$C$1,MATCH("Definitions"&amp;ADDRESS(ROW(),COLUMN(),4),L!$A:$A,0)-1,SL,,)</f>
        <v>ITEM</v>
      </c>
      <c r="C2" s="172" t="str">
        <f ca="1">OFFSET(L!$C$1,MATCH("Definitions"&amp;ADDRESS(ROW(),COLUMN(),4),L!$A:$A,0)-1,SL,,)</f>
        <v>DEFINITION</v>
      </c>
      <c r="D2" s="382"/>
      <c r="E2" s="132"/>
    </row>
    <row r="3" spans="1:5" ht="63.95" customHeight="1">
      <c r="A3" s="91"/>
      <c r="B3" s="78" t="str">
        <f ca="1">OFFSET(L!$C$1,MATCH("Definitions"&amp;ADDRESS(ROW(),COLUMN(),4),L!$A:$A,0)-1,SL,,)</f>
        <v>3TG</v>
      </c>
      <c r="C3" s="78" t="str">
        <f ca="1">OFFSET(L!$C$1,MATCH("Definitions"&amp;ADDRESS(ROW(),COLUMN(),4),L!$A:$A,0)-1,SL,,)</f>
        <v>Tantalum, tin, tungsten, gold</v>
      </c>
      <c r="D3" s="382"/>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2"/>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2"/>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2"/>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2"/>
      <c r="E8" s="133" t="s">
        <v>1458</v>
      </c>
    </row>
    <row r="9" spans="1:5" ht="45">
      <c r="A9" s="91"/>
      <c r="B9" s="78" t="str">
        <f ca="1">OFFSET(L!$C$1,MATCH("Definitions"&amp;ADDRESS(ROW(),COLUMN(),4),L!$A:$A,0)-1,SL,,)</f>
        <v>DRC</v>
      </c>
      <c r="C9" s="78" t="str">
        <f ca="1">OFFSET(L!$C$1,MATCH("Definitions"&amp;ADDRESS(ROW(),COLUMN(),4),L!$A:$A,0)-1,SL,,)</f>
        <v>Democratic Republic of Congo</v>
      </c>
      <c r="D9" s="382"/>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2"/>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2"/>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2"/>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2"/>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2"/>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2"/>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2"/>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2"/>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2"/>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2"/>
      <c r="E19" s="133"/>
    </row>
    <row r="20" spans="1:5" ht="15">
      <c r="A20" s="91"/>
      <c r="B20" s="78" t="str">
        <f ca="1">OFFSET(L!$C$1,MATCH("Definitions"&amp;ADDRESS(ROW(),COLUMN(),4),L!$A:$A,0)-1,SL,,)</f>
        <v>RBA</v>
      </c>
      <c r="C20" s="78" t="str">
        <f ca="1">OFFSET(L!$C$1,MATCH("Definitions"&amp;ADDRESS(ROW(),COLUMN(),4),L!$A:$A,0)-1,SL,,)</f>
        <v>Responsible Business Alliance (www.responsiblebusiness.org)</v>
      </c>
      <c r="D20" s="382"/>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2"/>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2"/>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2"/>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2"/>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2"/>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2"/>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2"/>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2"/>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2"/>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2"/>
      <c r="E30" s="133"/>
    </row>
    <row r="31" spans="1:5" ht="15">
      <c r="A31" s="91"/>
      <c r="B31" s="381" t="str">
        <f ca="1">OFFSET(L!$C$1,MATCH("General"&amp;"Cpy",L!$A:$A,0)-1,SL,,)</f>
        <v>© 2018 Responsible Minerals Initiative. All rights reserved.</v>
      </c>
      <c r="C31" s="381"/>
      <c r="D31" s="382"/>
      <c r="E31" s="133"/>
    </row>
    <row r="32" spans="1:5" ht="13.5" thickBot="1">
      <c r="A32" s="92"/>
      <c r="B32" s="195"/>
      <c r="C32" s="195"/>
      <c r="D32" s="383"/>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61" zoomScale="70" zoomScaleNormal="70" zoomScalePageLayoutView="70" workbookViewId="0">
      <selection activeCell="D49" sqref="D49:E4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6" t="str">
        <f ca="1">OFFSET(L!$C$1,MATCH("Declaration"&amp;ADDRESS(ROW(),COLUMN(),4),L!$A:$A,0)-1,SL,,)</f>
        <v>The purpose of this document is to collect sourcing information on tin, tantalum, tungsten and gold used in products</v>
      </c>
      <c r="C4" s="406"/>
      <c r="D4" s="406"/>
      <c r="E4" s="406"/>
      <c r="F4" s="406"/>
      <c r="G4" s="406"/>
      <c r="H4" s="406"/>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33" t="s">
        <v>15426</v>
      </c>
      <c r="E10" s="434"/>
      <c r="F10" s="434"/>
      <c r="G10" s="434"/>
      <c r="H10" s="434"/>
      <c r="I10" s="434"/>
      <c r="J10" s="43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0" t="str">
        <f ca="1">IF(D9=Q9,OFFSET(L!$C$1,MATCH("Declaration"&amp;ADDRESS(ROW(),COLUMN(),4),L!$A:$A,0)-1,SL,,),"")</f>
        <v/>
      </c>
      <c r="E11" s="421"/>
      <c r="F11" s="421"/>
      <c r="G11" s="421"/>
      <c r="H11" s="421"/>
      <c r="I11" s="421"/>
      <c r="J11" s="42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36" t="s">
        <v>15427</v>
      </c>
      <c r="E12" s="437"/>
      <c r="F12" s="437"/>
      <c r="G12" s="437"/>
      <c r="H12" s="437"/>
      <c r="I12" s="437"/>
      <c r="J12" s="43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36" t="s">
        <v>15428</v>
      </c>
      <c r="E13" s="437"/>
      <c r="F13" s="437"/>
      <c r="G13" s="437"/>
      <c r="H13" s="437"/>
      <c r="I13" s="437"/>
      <c r="J13" s="43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36" t="s">
        <v>15429</v>
      </c>
      <c r="E14" s="437"/>
      <c r="F14" s="437"/>
      <c r="G14" s="437"/>
      <c r="H14" s="437"/>
      <c r="I14" s="437"/>
      <c r="J14" s="43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36" t="s">
        <v>15430</v>
      </c>
      <c r="E15" s="437"/>
      <c r="F15" s="437"/>
      <c r="G15" s="437"/>
      <c r="H15" s="437"/>
      <c r="I15" s="437"/>
      <c r="J15" s="43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39" t="s">
        <v>15431</v>
      </c>
      <c r="E16" s="440"/>
      <c r="F16" s="440"/>
      <c r="G16" s="440"/>
      <c r="H16" s="440"/>
      <c r="I16" s="440"/>
      <c r="J16" s="44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36" t="s">
        <v>15432</v>
      </c>
      <c r="E17" s="437"/>
      <c r="F17" s="437"/>
      <c r="G17" s="437"/>
      <c r="H17" s="437"/>
      <c r="I17" s="437"/>
      <c r="J17" s="43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36" t="s">
        <v>15430</v>
      </c>
      <c r="E18" s="437"/>
      <c r="F18" s="437"/>
      <c r="G18" s="437"/>
      <c r="H18" s="437"/>
      <c r="I18" s="437"/>
      <c r="J18" s="43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36" t="s">
        <v>15433</v>
      </c>
      <c r="E19" s="437"/>
      <c r="F19" s="437"/>
      <c r="G19" s="437"/>
      <c r="H19" s="437"/>
      <c r="I19" s="437"/>
      <c r="J19" s="43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39" t="s">
        <v>15431</v>
      </c>
      <c r="E20" s="440"/>
      <c r="F20" s="440"/>
      <c r="G20" s="440"/>
      <c r="H20" s="440"/>
      <c r="I20" s="440"/>
      <c r="J20" s="44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6" t="s">
        <v>15432</v>
      </c>
      <c r="E21" s="437"/>
      <c r="F21" s="437"/>
      <c r="G21" s="437"/>
      <c r="H21" s="437"/>
      <c r="I21" s="437"/>
      <c r="J21" s="43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92">
        <v>43242</v>
      </c>
      <c r="E22" s="393"/>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6"/>
      <c r="E23" s="41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4" t="str">
        <f ca="1">OFFSET(L!$C$1,MATCH("Declaration"&amp;ADDRESS(ROW(),COLUMN(),4),L!$A:$A,0)-1,SL,,)</f>
        <v>Answer the following questions 1 - 7 based on the declaration scope indicated above</v>
      </c>
      <c r="C24" s="394"/>
      <c r="D24" s="394"/>
      <c r="E24" s="394"/>
      <c r="F24" s="394"/>
      <c r="G24" s="394"/>
      <c r="H24" s="394"/>
      <c r="I24" s="394"/>
      <c r="J24" s="39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7" t="str">
        <f ca="1">OFFSET(L!$C$1,MATCH("Declaration"&amp;ADDRESS(ROW(),COLUMN(),4),L!$A:$A,0)-1,SL,,)</f>
        <v>Answer</v>
      </c>
      <c r="E25" s="41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89" t="s">
        <v>563</v>
      </c>
      <c r="E26" s="390"/>
      <c r="F26" s="15"/>
      <c r="G26" s="386"/>
      <c r="H26" s="387"/>
      <c r="I26" s="387"/>
      <c r="J26" s="388"/>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9" t="s">
        <v>563</v>
      </c>
      <c r="E27" s="390"/>
      <c r="F27" s="15"/>
      <c r="G27" s="386"/>
      <c r="H27" s="387"/>
      <c r="I27" s="387"/>
      <c r="J27" s="38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9" t="s">
        <v>563</v>
      </c>
      <c r="E28" s="390"/>
      <c r="F28" s="15"/>
      <c r="G28" s="386"/>
      <c r="H28" s="387"/>
      <c r="I28" s="387"/>
      <c r="J28" s="38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89" t="s">
        <v>564</v>
      </c>
      <c r="E29" s="390"/>
      <c r="F29" s="15"/>
      <c r="G29" s="386"/>
      <c r="H29" s="387"/>
      <c r="I29" s="387"/>
      <c r="J29" s="38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1" t="str">
        <f ca="1">D25</f>
        <v>Answer</v>
      </c>
      <c r="E31" s="391"/>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5" t="s">
        <v>563</v>
      </c>
      <c r="E32" s="396"/>
      <c r="F32" s="59"/>
      <c r="G32" s="386" t="s">
        <v>15434</v>
      </c>
      <c r="H32" s="387"/>
      <c r="I32" s="387"/>
      <c r="J32" s="38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9" t="s">
        <v>563</v>
      </c>
      <c r="E33" s="390"/>
      <c r="F33" s="59"/>
      <c r="G33" s="386" t="s">
        <v>15435</v>
      </c>
      <c r="H33" s="387"/>
      <c r="I33" s="387"/>
      <c r="J33" s="38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89" t="s">
        <v>563</v>
      </c>
      <c r="E34" s="390"/>
      <c r="F34" s="59"/>
      <c r="G34" s="386" t="s">
        <v>15435</v>
      </c>
      <c r="H34" s="387"/>
      <c r="I34" s="387"/>
      <c r="J34" s="38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89" t="s">
        <v>564</v>
      </c>
      <c r="E35" s="390"/>
      <c r="F35" s="59"/>
      <c r="G35" s="386"/>
      <c r="H35" s="387"/>
      <c r="I35" s="387"/>
      <c r="J35" s="388"/>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1" t="str">
        <f ca="1">D25</f>
        <v>Answer</v>
      </c>
      <c r="E37" s="391"/>
      <c r="F37" s="21"/>
      <c r="G37" s="56" t="str">
        <f ca="1">G25</f>
        <v>Comments</v>
      </c>
      <c r="H37" s="415"/>
      <c r="I37" s="415"/>
      <c r="J37" s="415"/>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89" t="s">
        <v>564</v>
      </c>
      <c r="E38" s="390"/>
      <c r="F38" s="59"/>
      <c r="G38" s="386"/>
      <c r="H38" s="387"/>
      <c r="I38" s="387"/>
      <c r="J38" s="388"/>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9" t="s">
        <v>564</v>
      </c>
      <c r="E39" s="390"/>
      <c r="F39" s="59"/>
      <c r="G39" s="386"/>
      <c r="H39" s="387"/>
      <c r="I39" s="387"/>
      <c r="J39" s="38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9" t="s">
        <v>564</v>
      </c>
      <c r="E40" s="390"/>
      <c r="F40" s="59"/>
      <c r="G40" s="386"/>
      <c r="H40" s="387"/>
      <c r="I40" s="387"/>
      <c r="J40" s="38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89" t="s">
        <v>564</v>
      </c>
      <c r="E41" s="390"/>
      <c r="F41" s="59"/>
      <c r="G41" s="386"/>
      <c r="H41" s="387"/>
      <c r="I41" s="387"/>
      <c r="J41" s="38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1" t="str">
        <f ca="1">D25</f>
        <v>Answer</v>
      </c>
      <c r="E43" s="391"/>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89" t="s">
        <v>564</v>
      </c>
      <c r="E44" s="390"/>
      <c r="F44" s="59"/>
      <c r="G44" s="386"/>
      <c r="H44" s="387"/>
      <c r="I44" s="387"/>
      <c r="J44" s="38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9" t="s">
        <v>564</v>
      </c>
      <c r="E45" s="390"/>
      <c r="F45" s="59"/>
      <c r="G45" s="386"/>
      <c r="H45" s="387"/>
      <c r="I45" s="387"/>
      <c r="J45" s="38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9" t="s">
        <v>564</v>
      </c>
      <c r="E46" s="390"/>
      <c r="F46" s="59"/>
      <c r="G46" s="386"/>
      <c r="H46" s="387"/>
      <c r="I46" s="387"/>
      <c r="J46" s="38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89" t="s">
        <v>564</v>
      </c>
      <c r="E47" s="390"/>
      <c r="F47" s="59"/>
      <c r="G47" s="386"/>
      <c r="H47" s="387"/>
      <c r="I47" s="387"/>
      <c r="J47" s="38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1" t="str">
        <f ca="1">D25</f>
        <v>Answer</v>
      </c>
      <c r="E49" s="391"/>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4">
        <v>1</v>
      </c>
      <c r="E50" s="385"/>
      <c r="F50" s="59"/>
      <c r="G50" s="386"/>
      <c r="H50" s="387"/>
      <c r="I50" s="387"/>
      <c r="J50" s="38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4">
        <v>1</v>
      </c>
      <c r="E51" s="385"/>
      <c r="F51" s="59"/>
      <c r="G51" s="386"/>
      <c r="H51" s="387"/>
      <c r="I51" s="387"/>
      <c r="J51" s="38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4">
        <v>1</v>
      </c>
      <c r="E52" s="385"/>
      <c r="F52" s="59"/>
      <c r="G52" s="386"/>
      <c r="H52" s="387"/>
      <c r="I52" s="387"/>
      <c r="J52" s="38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4" t="s">
        <v>566</v>
      </c>
      <c r="E53" s="385"/>
      <c r="F53" s="59"/>
      <c r="G53" s="386"/>
      <c r="H53" s="387"/>
      <c r="I53" s="387"/>
      <c r="J53" s="38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1" t="str">
        <f ca="1">D25</f>
        <v>Answer</v>
      </c>
      <c r="E55" s="391"/>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5" t="s">
        <v>563</v>
      </c>
      <c r="E56" s="396"/>
      <c r="F56" s="59"/>
      <c r="G56" s="386"/>
      <c r="H56" s="387"/>
      <c r="I56" s="387"/>
      <c r="J56" s="38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9" t="s">
        <v>563</v>
      </c>
      <c r="E57" s="390"/>
      <c r="F57" s="59"/>
      <c r="G57" s="386"/>
      <c r="H57" s="387"/>
      <c r="I57" s="387"/>
      <c r="J57" s="38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9" t="s">
        <v>563</v>
      </c>
      <c r="E58" s="390"/>
      <c r="F58" s="59"/>
      <c r="G58" s="386"/>
      <c r="H58" s="387"/>
      <c r="I58" s="387"/>
      <c r="J58" s="38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89" t="s">
        <v>564</v>
      </c>
      <c r="E59" s="390"/>
      <c r="F59" s="59"/>
      <c r="G59" s="386"/>
      <c r="H59" s="387"/>
      <c r="I59" s="387"/>
      <c r="J59" s="38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1" t="str">
        <f ca="1">D25</f>
        <v>Answer</v>
      </c>
      <c r="E61" s="391"/>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89" t="s">
        <v>563</v>
      </c>
      <c r="E62" s="390"/>
      <c r="F62" s="60"/>
      <c r="G62" s="386"/>
      <c r="H62" s="387"/>
      <c r="I62" s="387"/>
      <c r="J62" s="38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9" t="s">
        <v>563</v>
      </c>
      <c r="E63" s="390"/>
      <c r="F63" s="60"/>
      <c r="G63" s="386"/>
      <c r="H63" s="387"/>
      <c r="I63" s="387"/>
      <c r="J63" s="38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9" t="s">
        <v>563</v>
      </c>
      <c r="E64" s="390"/>
      <c r="F64" s="60"/>
      <c r="G64" s="386"/>
      <c r="H64" s="387"/>
      <c r="I64" s="387"/>
      <c r="J64" s="38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89" t="s">
        <v>564</v>
      </c>
      <c r="E65" s="390"/>
      <c r="F65" s="62"/>
      <c r="G65" s="386"/>
      <c r="H65" s="387"/>
      <c r="I65" s="387"/>
      <c r="J65" s="38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9" t="str">
        <f ca="1">OFFSET(L!$C$1,MATCH("Declaration"&amp;ADDRESS(ROW(),COLUMN(),4),L!$A:$A,0)-1,SL,,)</f>
        <v>Answer the Following Questions at a Company Level</v>
      </c>
      <c r="C67" s="429"/>
      <c r="D67" s="429"/>
      <c r="E67" s="429"/>
      <c r="F67" s="429"/>
      <c r="G67" s="429"/>
      <c r="H67" s="429"/>
      <c r="I67" s="429"/>
      <c r="J67" s="42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7" t="str">
        <f ca="1">D25</f>
        <v>Answer</v>
      </c>
      <c r="E68" s="417"/>
      <c r="F68" s="65"/>
      <c r="G68" s="417" t="str">
        <f ca="1">G25</f>
        <v>Comments</v>
      </c>
      <c r="H68" s="417" t="e">
        <f>HLOOKUP(SL,LT,$O68,0)</f>
        <v>#NAME?</v>
      </c>
      <c r="I68" s="41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9" t="s">
        <v>563</v>
      </c>
      <c r="E69" s="390"/>
      <c r="F69" s="69"/>
      <c r="G69" s="386"/>
      <c r="H69" s="387"/>
      <c r="I69" s="387"/>
      <c r="J69" s="388"/>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9"/>
      <c r="H70" s="419"/>
      <c r="I70" s="419"/>
      <c r="J70" s="41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9" t="s">
        <v>563</v>
      </c>
      <c r="E71" s="390"/>
      <c r="F71" s="69"/>
      <c r="G71" s="430" t="s">
        <v>15436</v>
      </c>
      <c r="H71" s="431"/>
      <c r="I71" s="431"/>
      <c r="J71" s="432"/>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9" t="s">
        <v>563</v>
      </c>
      <c r="E73" s="390"/>
      <c r="F73" s="69"/>
      <c r="G73" s="386"/>
      <c r="H73" s="387"/>
      <c r="I73" s="387"/>
      <c r="J73" s="388"/>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9" t="s">
        <v>563</v>
      </c>
      <c r="E75" s="390"/>
      <c r="F75" s="69"/>
      <c r="G75" s="386"/>
      <c r="H75" s="387"/>
      <c r="I75" s="387"/>
      <c r="J75" s="388"/>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9" t="s">
        <v>563</v>
      </c>
      <c r="E77" s="390"/>
      <c r="F77" s="69"/>
      <c r="G77" s="386"/>
      <c r="H77" s="387"/>
      <c r="I77" s="387"/>
      <c r="J77" s="388"/>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6" t="s">
        <v>13591</v>
      </c>
      <c r="E79" s="427"/>
      <c r="F79" s="69"/>
      <c r="G79" s="386"/>
      <c r="H79" s="387"/>
      <c r="I79" s="387"/>
      <c r="J79" s="388"/>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9"/>
      <c r="H80" s="419"/>
      <c r="I80" s="419"/>
      <c r="J80" s="41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9" t="s">
        <v>563</v>
      </c>
      <c r="E81" s="390"/>
      <c r="F81" s="69"/>
      <c r="G81" s="386"/>
      <c r="H81" s="387"/>
      <c r="I81" s="387"/>
      <c r="J81" s="388"/>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8"/>
      <c r="H82" s="428"/>
      <c r="I82" s="428"/>
      <c r="J82" s="42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9" t="s">
        <v>563</v>
      </c>
      <c r="E83" s="390"/>
      <c r="F83" s="69"/>
      <c r="G83" s="386"/>
      <c r="H83" s="387"/>
      <c r="I83" s="387"/>
      <c r="J83" s="388"/>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9" t="s">
        <v>564</v>
      </c>
      <c r="E85" s="390"/>
      <c r="F85" s="69"/>
      <c r="G85" s="386"/>
      <c r="H85" s="387"/>
      <c r="I85" s="387"/>
      <c r="J85" s="388"/>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5" t="str">
        <f>IF(OR($D$8="",$I$3=""),"","Click here to check required fields completion")</f>
        <v/>
      </c>
      <c r="C86" s="425"/>
      <c r="D86" s="425"/>
      <c r="E86" s="425"/>
      <c r="F86" s="425"/>
      <c r="G86" s="425"/>
      <c r="H86" s="425"/>
      <c r="I86" s="425"/>
      <c r="J86" s="42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3" t="str">
        <f ca="1">OFFSET(L!$C$1,MATCH("General"&amp;"Cpy",L!$A:$A,0)-1,SL,,)</f>
        <v>© 2018 Responsible Minerals Initiative. All rights reserved.</v>
      </c>
      <c r="B87" s="424"/>
      <c r="C87" s="424"/>
      <c r="D87" s="424"/>
      <c r="E87" s="424"/>
      <c r="F87" s="424"/>
      <c r="G87" s="424"/>
      <c r="H87" s="424"/>
      <c r="I87" s="424"/>
      <c r="J87" s="42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21:J21"/>
    <mergeCell ref="D17:J17"/>
    <mergeCell ref="D18:J18"/>
    <mergeCell ref="D14:J14"/>
    <mergeCell ref="D13:J13"/>
    <mergeCell ref="D15:J15"/>
    <mergeCell ref="D16:J16"/>
    <mergeCell ref="D20:J20"/>
    <mergeCell ref="D12:J12"/>
    <mergeCell ref="D19:J19"/>
    <mergeCell ref="G69:J69"/>
    <mergeCell ref="D64:E64"/>
    <mergeCell ref="D69:E69"/>
    <mergeCell ref="B67:J67"/>
    <mergeCell ref="D77:E77"/>
    <mergeCell ref="G83:J83"/>
    <mergeCell ref="D73:E73"/>
    <mergeCell ref="G77:J77"/>
    <mergeCell ref="G73:J73"/>
    <mergeCell ref="G71:J71"/>
    <mergeCell ref="A87:J87"/>
    <mergeCell ref="G79:J79"/>
    <mergeCell ref="B86:J86"/>
    <mergeCell ref="G85:J85"/>
    <mergeCell ref="D75:E75"/>
    <mergeCell ref="D81:E81"/>
    <mergeCell ref="D79:E79"/>
    <mergeCell ref="D83:E83"/>
    <mergeCell ref="G80:J80"/>
    <mergeCell ref="G81:J81"/>
    <mergeCell ref="D85:E85"/>
    <mergeCell ref="G82:J82"/>
    <mergeCell ref="G75:J75"/>
    <mergeCell ref="D71:E71"/>
    <mergeCell ref="G68:I68"/>
    <mergeCell ref="D68:E68"/>
    <mergeCell ref="G70:J70"/>
    <mergeCell ref="D11:J11"/>
    <mergeCell ref="D34:E34"/>
    <mergeCell ref="D33:E33"/>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D65:E65"/>
    <mergeCell ref="G65:J65"/>
    <mergeCell ref="G63:J63"/>
    <mergeCell ref="G26:J26"/>
    <mergeCell ref="G28:J28"/>
    <mergeCell ref="D25:E25"/>
    <mergeCell ref="G41:J41"/>
    <mergeCell ref="D40:E40"/>
    <mergeCell ref="D41:E41"/>
    <mergeCell ref="D45:E45"/>
    <mergeCell ref="G40:J40"/>
    <mergeCell ref="D63:E63"/>
    <mergeCell ref="D62:E62"/>
    <mergeCell ref="G56:J56"/>
    <mergeCell ref="D38:E38"/>
    <mergeCell ref="G39:J39"/>
    <mergeCell ref="G29:J29"/>
    <mergeCell ref="D51:E51"/>
    <mergeCell ref="G27:J27"/>
    <mergeCell ref="D46:E46"/>
    <mergeCell ref="G51:J51"/>
    <mergeCell ref="G52:J52"/>
    <mergeCell ref="G53:J53"/>
    <mergeCell ref="H61:J61"/>
    <mergeCell ref="A1:K1"/>
    <mergeCell ref="D2:J2"/>
    <mergeCell ref="D8:J8"/>
    <mergeCell ref="B4:H4"/>
    <mergeCell ref="F3:H3"/>
    <mergeCell ref="I4:J4"/>
    <mergeCell ref="D9:G9"/>
    <mergeCell ref="B7:J7"/>
    <mergeCell ref="B10:B11"/>
    <mergeCell ref="B6:J6"/>
    <mergeCell ref="D10:J10"/>
    <mergeCell ref="D22:E22"/>
    <mergeCell ref="B24:J24"/>
    <mergeCell ref="D31:E31"/>
    <mergeCell ref="D44:E44"/>
    <mergeCell ref="D37:E37"/>
    <mergeCell ref="D32:E32"/>
    <mergeCell ref="D26:E26"/>
    <mergeCell ref="D27:E27"/>
    <mergeCell ref="D29:E29"/>
    <mergeCell ref="D28:E28"/>
    <mergeCell ref="G44:J44"/>
    <mergeCell ref="G32:J32"/>
    <mergeCell ref="G33:J33"/>
    <mergeCell ref="G34:J34"/>
    <mergeCell ref="D35:E35"/>
    <mergeCell ref="H37:J37"/>
    <mergeCell ref="D23:E23"/>
    <mergeCell ref="D52:E52"/>
    <mergeCell ref="G38:J38"/>
    <mergeCell ref="D39:E39"/>
    <mergeCell ref="D43:E43"/>
    <mergeCell ref="D49:E49"/>
    <mergeCell ref="G35:J35"/>
    <mergeCell ref="D47:E47"/>
    <mergeCell ref="G45:J45"/>
    <mergeCell ref="G46:J46"/>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11" sqref="C11"/>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2" t="str">
        <f ca="1">OFFSET(L!$C$1,MATCH("Smelter List"&amp;ADDRESS(ROW(),COLUMN(),4),L!$A:$A,0)-1,SL,,)</f>
        <v>Link to "RMAP Conformant Smelter List"</v>
      </c>
      <c r="K2" s="443"/>
      <c r="L2" s="443"/>
      <c r="M2" s="443"/>
      <c r="N2" s="443"/>
      <c r="O2" s="443"/>
      <c r="P2" s="271"/>
      <c r="Q2" s="272"/>
      <c r="R2" s="273"/>
      <c r="S2" s="273"/>
      <c r="T2" s="273"/>
      <c r="U2" s="203"/>
      <c r="V2" s="203"/>
      <c r="W2" s="204"/>
      <c r="X2" s="203"/>
      <c r="Y2" s="203"/>
      <c r="Z2" s="203"/>
      <c r="AH2" s="184" t="s">
        <v>563</v>
      </c>
    </row>
    <row r="3" spans="1:34" s="25" customFormat="1" ht="274.5" customHeight="1">
      <c r="A3" s="22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4"/>
      <c r="G3" s="445" t="str">
        <f ca="1">OFFSET(L!$C$1,MATCH("General"&amp;"Cpy",L!$A:$A,0)-1,SL,,)</f>
        <v>© 2018 Responsible Minerals Initiative. All rights reserved.</v>
      </c>
      <c r="H3" s="445"/>
      <c r="I3" s="44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89.25">
      <c r="A5" s="346"/>
      <c r="B5" s="347" t="s">
        <v>1265</v>
      </c>
      <c r="C5" s="353" t="s">
        <v>1302</v>
      </c>
      <c r="D5" s="347" t="s">
        <v>1302</v>
      </c>
      <c r="E5" s="347" t="s">
        <v>1232</v>
      </c>
      <c r="F5" s="347" t="s">
        <v>849</v>
      </c>
      <c r="G5" s="347" t="s">
        <v>15437</v>
      </c>
      <c r="H5" s="348">
        <v>0</v>
      </c>
      <c r="I5" s="349" t="s">
        <v>2003</v>
      </c>
      <c r="J5" s="349" t="s">
        <v>1975</v>
      </c>
      <c r="K5" s="350"/>
      <c r="L5" s="350"/>
      <c r="M5" s="350"/>
      <c r="N5" s="350"/>
      <c r="O5" s="350"/>
      <c r="P5" s="350"/>
      <c r="Q5" s="345"/>
      <c r="R5" s="236" t="str">
        <f ca="1">IF(ISERROR($V5),"",OFFSET('Smelter Look-up'!$C$4,$V5-4,0)&amp;"")</f>
        <v>Guangdong Rising Rare Metals-EO Materials Ltd.</v>
      </c>
      <c r="S5" s="250" t="str">
        <f t="shared" ref="S5:S58" ca="1" si="0">IF(B5="","",IF(ISERROR(MATCH($E5,CL,0)),"Unknown",INDIRECT("'C'!$A$"&amp;MATCH($E5,CL,0)+1)))</f>
        <v>CN</v>
      </c>
      <c r="T5" s="250" t="str">
        <f ca="1">IF(B5="","",IF(ISERROR(MATCH($J5,SorP!$B$1:$B$6230,0)),"",INDIRECT("'SorP'!$A$"&amp;MATCH($J5,SorP!$B$1:$B$6230,0))))</f>
        <v>CN-44</v>
      </c>
      <c r="U5" s="280"/>
      <c r="V5" s="281">
        <f>IF(C5="",NA(),MATCH($B5&amp;$C5,'Smelter Look-up'!$J:$J,0))</f>
        <v>285</v>
      </c>
      <c r="W5" s="282"/>
      <c r="X5" s="282">
        <f t="shared" ref="X5:X58" si="1">IF(AND(C5="Smelter not listed",OR(LEN(D5)=0,LEN(E5)=0)),1,0)</f>
        <v>0</v>
      </c>
      <c r="Y5" s="282"/>
      <c r="Z5" s="282"/>
      <c r="AB5" s="284" t="str">
        <f t="shared" ref="AB5:AB58" si="2">B5&amp;C5</f>
        <v>TantalumConghua Tantalum and Niobium Smeltry</v>
      </c>
    </row>
    <row r="6" spans="1:34" s="283" customFormat="1" ht="63.75">
      <c r="A6" s="346"/>
      <c r="B6" s="347" t="s">
        <v>1265</v>
      </c>
      <c r="C6" s="353" t="s">
        <v>52</v>
      </c>
      <c r="D6" s="347" t="s">
        <v>52</v>
      </c>
      <c r="E6" s="347" t="s">
        <v>1232</v>
      </c>
      <c r="F6" s="347" t="s">
        <v>852</v>
      </c>
      <c r="G6" s="347" t="s">
        <v>15437</v>
      </c>
      <c r="H6" s="348">
        <v>0</v>
      </c>
      <c r="I6" s="349" t="s">
        <v>2006</v>
      </c>
      <c r="J6" s="349" t="s">
        <v>1975</v>
      </c>
      <c r="K6" s="351"/>
      <c r="L6" s="351"/>
      <c r="M6" s="351"/>
      <c r="N6" s="351"/>
      <c r="O6" s="351"/>
      <c r="P6" s="350"/>
      <c r="Q6" s="352"/>
      <c r="R6" s="236" t="str">
        <f ca="1">IF(ISERROR($V6),"",OFFSET('Smelter Look-up'!$C$4,$V6-4,0)&amp;"")</f>
        <v>F&amp;X Electro-Materials Ltd.</v>
      </c>
      <c r="S6" s="250" t="str">
        <f t="shared" ca="1" si="0"/>
        <v>CN</v>
      </c>
      <c r="T6" s="250" t="str">
        <f ca="1">IF(B6="","",IF(ISERROR(MATCH($J6,SorP!$B$1:$B$6230,0)),"",INDIRECT("'SorP'!$A$"&amp;MATCH($J6,SorP!$B$1:$B$6230,0))))</f>
        <v>CN-44</v>
      </c>
      <c r="U6" s="280"/>
      <c r="V6" s="281">
        <f>IF(C6="",NA(),MATCH($B6&amp;$C6,'Smelter Look-up'!$J:$J,0))</f>
        <v>291</v>
      </c>
      <c r="W6" s="282"/>
      <c r="X6" s="282">
        <f t="shared" si="1"/>
        <v>0</v>
      </c>
      <c r="Y6" s="282"/>
      <c r="Z6" s="282"/>
      <c r="AB6" s="284" t="str">
        <f t="shared" si="2"/>
        <v>TantalumF&amp;X Electro-Materials Ltd.</v>
      </c>
    </row>
    <row r="7" spans="1:34" s="283" customFormat="1" ht="51">
      <c r="A7" s="346"/>
      <c r="B7" s="347" t="s">
        <v>1265</v>
      </c>
      <c r="C7" s="353" t="s">
        <v>1593</v>
      </c>
      <c r="D7" s="347" t="s">
        <v>1593</v>
      </c>
      <c r="E7" s="347" t="s">
        <v>1246</v>
      </c>
      <c r="F7" s="347" t="s">
        <v>1594</v>
      </c>
      <c r="G7" s="347" t="s">
        <v>15437</v>
      </c>
      <c r="H7" s="348">
        <v>0</v>
      </c>
      <c r="I7" s="349" t="s">
        <v>2038</v>
      </c>
      <c r="J7" s="349" t="s">
        <v>2039</v>
      </c>
      <c r="K7" s="351"/>
      <c r="L7" s="351"/>
      <c r="M7" s="351"/>
      <c r="N7" s="351"/>
      <c r="O7" s="351"/>
      <c r="P7" s="350"/>
      <c r="Q7" s="352"/>
      <c r="R7" s="236" t="str">
        <f ca="1">IF(ISERROR($V7),"",OFFSET('Smelter Look-up'!$C$4,$V7-4,0)&amp;"")</f>
        <v>KEMET Blue Metals</v>
      </c>
      <c r="S7" s="250" t="str">
        <f t="shared" ca="1" si="0"/>
        <v>MX</v>
      </c>
      <c r="T7" s="250" t="str">
        <f ca="1">IF(B7="","",IF(ISERROR(MATCH($J7,SorP!$B$1:$B$6230,0)),"",INDIRECT("'SorP'!$A$"&amp;MATCH($J7,SorP!$B$1:$B$6230,0))))</f>
        <v>MX-TAM</v>
      </c>
      <c r="U7" s="280"/>
      <c r="V7" s="281">
        <f>IF(C7="",NA(),MATCH($B7&amp;$C7,'Smelter Look-up'!$J:$J,0))</f>
        <v>311</v>
      </c>
      <c r="W7" s="282"/>
      <c r="X7" s="282">
        <f t="shared" si="1"/>
        <v>0</v>
      </c>
      <c r="Y7" s="282"/>
      <c r="Z7" s="282"/>
      <c r="AB7" s="284" t="str">
        <f t="shared" si="2"/>
        <v>TantalumKEMET Blue Metals</v>
      </c>
    </row>
    <row r="8" spans="1:34" s="283" customFormat="1" ht="51">
      <c r="A8" s="346"/>
      <c r="B8" s="347" t="s">
        <v>1265</v>
      </c>
      <c r="C8" s="353" t="s">
        <v>1252</v>
      </c>
      <c r="D8" s="347" t="s">
        <v>1252</v>
      </c>
      <c r="E8" s="347" t="s">
        <v>1241</v>
      </c>
      <c r="F8" s="347" t="s">
        <v>860</v>
      </c>
      <c r="G8" s="347" t="s">
        <v>15437</v>
      </c>
      <c r="H8" s="348">
        <v>0</v>
      </c>
      <c r="I8" s="349" t="s">
        <v>2017</v>
      </c>
      <c r="J8" s="349" t="s">
        <v>2018</v>
      </c>
      <c r="K8" s="351"/>
      <c r="L8" s="351"/>
      <c r="M8" s="351"/>
      <c r="N8" s="351"/>
      <c r="O8" s="351"/>
      <c r="P8" s="350"/>
      <c r="Q8" s="352"/>
      <c r="R8" s="236" t="str">
        <f ca="1">IF(ISERROR($V8),"",OFFSET('Smelter Look-up'!$C$4,$V8-4,0)&amp;"")</f>
        <v>Mitsui Mining and Smelting Co., Ltd.</v>
      </c>
      <c r="S8" s="250" t="str">
        <f t="shared" ca="1" si="0"/>
        <v>JP</v>
      </c>
      <c r="T8" s="250" t="str">
        <f ca="1">IF(B8="","",IF(ISERROR(MATCH($J8,SorP!$B$1:$B$6230,0)),"",INDIRECT("'SorP'!$A$"&amp;MATCH($J8,SorP!$B$1:$B$6230,0))))</f>
        <v>JP-40</v>
      </c>
      <c r="U8" s="280"/>
      <c r="V8" s="281">
        <f>IF(C8="",NA(),MATCH($B8&amp;$C8,'Smelter Look-up'!$J:$J,0))</f>
        <v>319</v>
      </c>
      <c r="W8" s="282"/>
      <c r="X8" s="282">
        <f t="shared" si="1"/>
        <v>0</v>
      </c>
      <c r="Y8" s="282"/>
      <c r="Z8" s="282"/>
      <c r="AB8" s="284" t="str">
        <f t="shared" si="2"/>
        <v>TantalumMitsui Mining &amp; Smelting</v>
      </c>
    </row>
    <row r="9" spans="1:34" s="283" customFormat="1" ht="102">
      <c r="A9" s="346"/>
      <c r="B9" s="347" t="s">
        <v>1265</v>
      </c>
      <c r="C9" s="353" t="s">
        <v>2639</v>
      </c>
      <c r="D9" s="347" t="s">
        <v>2639</v>
      </c>
      <c r="E9" s="347" t="s">
        <v>1232</v>
      </c>
      <c r="F9" s="347" t="s">
        <v>1556</v>
      </c>
      <c r="G9" s="347" t="s">
        <v>15437</v>
      </c>
      <c r="H9" s="348">
        <v>0</v>
      </c>
      <c r="I9" s="349" t="s">
        <v>2037</v>
      </c>
      <c r="J9" s="349" t="s">
        <v>1866</v>
      </c>
      <c r="K9" s="351"/>
      <c r="L9" s="351"/>
      <c r="M9" s="351"/>
      <c r="N9" s="351"/>
      <c r="O9" s="351"/>
      <c r="P9" s="350"/>
      <c r="Q9" s="352"/>
      <c r="R9" s="236" t="str">
        <f ca="1">IF(ISERROR($V9),"",OFFSET('Smelter Look-up'!$C$4,$V9-4,0)&amp;"")</f>
        <v>Jiangxi Dinghai Tantalum &amp; Niobium Co., Ltd.</v>
      </c>
      <c r="S9" s="250" t="str">
        <f t="shared" ca="1" si="0"/>
        <v>CN</v>
      </c>
      <c r="T9" s="250" t="str">
        <f ca="1">IF(B9="","",IF(ISERROR(MATCH($J9,SorP!$B$1:$B$6230,0)),"",INDIRECT("'SorP'!$A$"&amp;MATCH($J9,SorP!$B$1:$B$6230,0))))</f>
        <v>CN-36</v>
      </c>
      <c r="U9" s="280"/>
      <c r="V9" s="281">
        <f>IF(C9="",NA(),MATCH($B9&amp;$C9,'Smelter Look-up'!$J:$J,0))</f>
        <v>304</v>
      </c>
      <c r="W9" s="282"/>
      <c r="X9" s="282">
        <f t="shared" si="1"/>
        <v>0</v>
      </c>
      <c r="Y9" s="282"/>
      <c r="Z9" s="282"/>
      <c r="AB9" s="284" t="str">
        <f t="shared" si="2"/>
        <v>TantalumJiangxi Dinghai Tantalum &amp; Niobium Co., Ltd.</v>
      </c>
    </row>
    <row r="10" spans="1:34" s="283" customFormat="1" ht="127.5">
      <c r="A10" s="346"/>
      <c r="B10" s="347" t="s">
        <v>1265</v>
      </c>
      <c r="C10" s="353" t="s">
        <v>2636</v>
      </c>
      <c r="D10" s="347" t="s">
        <v>2636</v>
      </c>
      <c r="E10" s="347" t="s">
        <v>1232</v>
      </c>
      <c r="F10" s="347" t="s">
        <v>1557</v>
      </c>
      <c r="G10" s="347" t="s">
        <v>15437</v>
      </c>
      <c r="H10" s="348">
        <v>0</v>
      </c>
      <c r="I10" s="349" t="s">
        <v>2009</v>
      </c>
      <c r="J10" s="349" t="s">
        <v>1866</v>
      </c>
      <c r="K10" s="351"/>
      <c r="L10" s="351"/>
      <c r="M10" s="351"/>
      <c r="N10" s="351"/>
      <c r="O10" s="351"/>
      <c r="P10" s="350"/>
      <c r="Q10" s="352"/>
      <c r="R10" s="236" t="str">
        <f ca="1">IF(ISERROR($V10),"",OFFSET('Smelter Look-up'!$C$4,$V10-4,0)&amp;"")</f>
        <v>Jiujiang Zhongao Tantalum &amp; Niobium Co., Ltd.</v>
      </c>
      <c r="S10" s="250" t="str">
        <f t="shared" ca="1" si="0"/>
        <v>CN</v>
      </c>
      <c r="T10" s="250" t="str">
        <f ca="1">IF(B10="","",IF(ISERROR(MATCH($J10,SorP!$B$1:$B$6230,0)),"",INDIRECT("'SorP'!$A$"&amp;MATCH($J10,SorP!$B$1:$B$6230,0))))</f>
        <v>CN-36</v>
      </c>
      <c r="U10" s="280"/>
      <c r="V10" s="281">
        <f>IF(C10="",NA(),MATCH($B10&amp;$C10,'Smelter Look-up'!$J:$J,0))</f>
        <v>310</v>
      </c>
      <c r="W10" s="282"/>
      <c r="X10" s="282">
        <f t="shared" si="1"/>
        <v>0</v>
      </c>
      <c r="Y10" s="282"/>
      <c r="Z10" s="282"/>
      <c r="AB10" s="284" t="str">
        <f t="shared" si="2"/>
        <v>TantalumJiujiang Zhongao Tantalum &amp; Niobium Co., Ltd.</v>
      </c>
    </row>
    <row r="11" spans="1:34" s="283" customFormat="1" ht="102">
      <c r="A11" s="346"/>
      <c r="B11" s="347" t="s">
        <v>1265</v>
      </c>
      <c r="C11" s="353" t="s">
        <v>5</v>
      </c>
      <c r="D11" s="347" t="s">
        <v>5</v>
      </c>
      <c r="E11" s="347" t="s">
        <v>1232</v>
      </c>
      <c r="F11" s="347" t="s">
        <v>855</v>
      </c>
      <c r="G11" s="347" t="s">
        <v>15437</v>
      </c>
      <c r="H11" s="348">
        <v>0</v>
      </c>
      <c r="I11" s="349" t="s">
        <v>2009</v>
      </c>
      <c r="J11" s="349" t="s">
        <v>1866</v>
      </c>
      <c r="K11" s="351"/>
      <c r="L11" s="351"/>
      <c r="M11" s="351"/>
      <c r="N11" s="351"/>
      <c r="O11" s="351"/>
      <c r="P11" s="350"/>
      <c r="Q11" s="352"/>
      <c r="R11" s="236" t="str">
        <f ca="1">IF(ISERROR($V11),"",OFFSET('Smelter Look-up'!$C$4,$V11-4,0)&amp;"")</f>
        <v>JiuJiang JinXin Nonferrous Metals Co., Ltd.</v>
      </c>
      <c r="S11" s="250" t="str">
        <f t="shared" ca="1" si="0"/>
        <v>CN</v>
      </c>
      <c r="T11" s="250" t="str">
        <f ca="1">IF(B11="","",IF(ISERROR(MATCH($J11,SorP!$B$1:$B$6230,0)),"",INDIRECT("'SorP'!$A$"&amp;MATCH($J11,SorP!$B$1:$B$6230,0))))</f>
        <v>CN-36</v>
      </c>
      <c r="U11" s="280"/>
      <c r="V11" s="281">
        <f>IF(C11="",NA(),MATCH($B11&amp;$C11,'Smelter Look-up'!$J:$J,0))</f>
        <v>307</v>
      </c>
      <c r="W11" s="282"/>
      <c r="X11" s="282">
        <f t="shared" si="1"/>
        <v>0</v>
      </c>
      <c r="Y11" s="282"/>
      <c r="Z11" s="282"/>
      <c r="AB11" s="284" t="str">
        <f t="shared" si="2"/>
        <v>TantalumJiuJiang JinXin Nonferrous Metals Co., Ltd.</v>
      </c>
    </row>
    <row r="12" spans="1:34" s="283" customFormat="1" ht="114.75">
      <c r="A12" s="346"/>
      <c r="B12" s="347" t="s">
        <v>1264</v>
      </c>
      <c r="C12" s="353" t="s">
        <v>2764</v>
      </c>
      <c r="D12" s="347" t="s">
        <v>3022</v>
      </c>
      <c r="E12" s="347" t="s">
        <v>1232</v>
      </c>
      <c r="F12" s="347" t="s">
        <v>2797</v>
      </c>
      <c r="G12" s="347" t="s">
        <v>15437</v>
      </c>
      <c r="H12" s="348">
        <v>0</v>
      </c>
      <c r="I12" s="349" t="s">
        <v>15438</v>
      </c>
      <c r="J12" s="349" t="s">
        <v>1851</v>
      </c>
      <c r="K12" s="351"/>
      <c r="L12" s="351"/>
      <c r="M12" s="351"/>
      <c r="N12" s="351"/>
      <c r="O12" s="351"/>
      <c r="P12" s="350"/>
      <c r="Q12" s="352"/>
      <c r="R12" s="236" t="str">
        <f ca="1">IF(ISERROR($V12),"",OFFSET('Smelter Look-up'!$C$4,$V12-4,0)&amp;"")</f>
        <v>Chenzhou Yunxiang Mining and Metallurgy Co., Ltd.</v>
      </c>
      <c r="S12" s="250" t="str">
        <f t="shared" ca="1" si="0"/>
        <v>CN</v>
      </c>
      <c r="T12" s="250" t="str">
        <f ca="1">IF(B12="","",IF(ISERROR(MATCH($J12,SorP!$B$1:$B$6230,0)),"",INDIRECT("'SorP'!$A$"&amp;MATCH($J12,SorP!$B$1:$B$6230,0))))</f>
        <v>CN-43</v>
      </c>
      <c r="U12" s="280"/>
      <c r="V12" s="281">
        <f>IF(C12="",NA(),MATCH($B12&amp;$C12,'Smelter Look-up'!$J:$J,0))</f>
        <v>357</v>
      </c>
      <c r="W12" s="282"/>
      <c r="X12" s="282">
        <f t="shared" si="1"/>
        <v>0</v>
      </c>
      <c r="Y12" s="282"/>
      <c r="Z12" s="282"/>
      <c r="AB12" s="284" t="str">
        <f t="shared" si="2"/>
        <v>TinChenzhou Yun Xiang mining limited liability company</v>
      </c>
    </row>
    <row r="13" spans="1:34" s="283" customFormat="1" ht="102">
      <c r="A13" s="346"/>
      <c r="B13" s="347" t="s">
        <v>1264</v>
      </c>
      <c r="C13" s="353" t="s">
        <v>3288</v>
      </c>
      <c r="D13" s="347" t="s">
        <v>3288</v>
      </c>
      <c r="E13" s="347" t="s">
        <v>1232</v>
      </c>
      <c r="F13" s="347" t="s">
        <v>3289</v>
      </c>
      <c r="G13" s="347" t="s">
        <v>15437</v>
      </c>
      <c r="H13" s="348">
        <v>0</v>
      </c>
      <c r="I13" s="349" t="s">
        <v>2134</v>
      </c>
      <c r="J13" s="349" t="s">
        <v>1975</v>
      </c>
      <c r="K13" s="351"/>
      <c r="L13" s="351"/>
      <c r="M13" s="351"/>
      <c r="N13" s="351"/>
      <c r="O13" s="351"/>
      <c r="P13" s="350"/>
      <c r="Q13" s="352"/>
      <c r="R13" s="236" t="str">
        <f ca="1">IF(ISERROR($V13),"",OFFSET('Smelter Look-up'!$C$4,$V13-4,0)&amp;"")</f>
        <v>Guangdong Hanhe Non-Ferrous Metal Co., Ltd.</v>
      </c>
      <c r="S13" s="250" t="str">
        <f t="shared" ca="1" si="0"/>
        <v>CN</v>
      </c>
      <c r="T13" s="250" t="str">
        <f ca="1">IF(B13="","",IF(ISERROR(MATCH($J13,SorP!$B$1:$B$6230,0)),"",INDIRECT("'SorP'!$A$"&amp;MATCH($J13,SorP!$B$1:$B$6230,0))))</f>
        <v>CN-44</v>
      </c>
      <c r="U13" s="280"/>
      <c r="V13" s="281">
        <f>IF(C13="",NA(),MATCH($B13&amp;$C13,'Smelter Look-up'!$J:$J,0))</f>
        <v>398</v>
      </c>
      <c r="W13" s="282"/>
      <c r="X13" s="282">
        <f t="shared" si="1"/>
        <v>0</v>
      </c>
      <c r="Y13" s="282"/>
      <c r="Z13" s="282"/>
      <c r="AB13" s="284" t="str">
        <f t="shared" si="2"/>
        <v>TinGuangdong Hanhe Non-Ferrous Metal Co., Ltd.</v>
      </c>
    </row>
    <row r="14" spans="1:34" s="283" customFormat="1" ht="102">
      <c r="A14" s="346"/>
      <c r="B14" s="347" t="s">
        <v>1264</v>
      </c>
      <c r="C14" s="353" t="s">
        <v>2632</v>
      </c>
      <c r="D14" s="347" t="s">
        <v>2632</v>
      </c>
      <c r="E14" s="347" t="s">
        <v>1232</v>
      </c>
      <c r="F14" s="347" t="s">
        <v>910</v>
      </c>
      <c r="G14" s="347" t="s">
        <v>15437</v>
      </c>
      <c r="H14" s="348">
        <v>0</v>
      </c>
      <c r="I14" s="349" t="s">
        <v>3171</v>
      </c>
      <c r="J14" s="349" t="s">
        <v>1830</v>
      </c>
      <c r="K14" s="351"/>
      <c r="L14" s="351"/>
      <c r="M14" s="351"/>
      <c r="N14" s="351"/>
      <c r="O14" s="351"/>
      <c r="P14" s="350"/>
      <c r="Q14" s="352"/>
      <c r="R14" s="236" t="str">
        <f ca="1">IF(ISERROR($V14),"",OFFSET('Smelter Look-up'!$C$4,$V14-4,0)&amp;"")</f>
        <v>Yunnan Chengfeng Non-ferrous Metals Co., Ltd.</v>
      </c>
      <c r="S14" s="250" t="str">
        <f t="shared" ca="1" si="0"/>
        <v>CN</v>
      </c>
      <c r="T14" s="250" t="str">
        <f ca="1">IF(B14="","",IF(ISERROR(MATCH($J14,SorP!$B$1:$B$6230,0)),"",INDIRECT("'SorP'!$A$"&amp;MATCH($J14,SorP!$B$1:$B$6230,0))))</f>
        <v>CN-53</v>
      </c>
      <c r="U14" s="280"/>
      <c r="V14" s="281">
        <f>IF(C14="",NA(),MATCH($B14&amp;$C14,'Smelter Look-up'!$J:$J,0))</f>
        <v>498</v>
      </c>
      <c r="W14" s="282"/>
      <c r="X14" s="282">
        <f t="shared" si="1"/>
        <v>0</v>
      </c>
      <c r="Y14" s="282"/>
      <c r="Z14" s="282"/>
      <c r="AB14" s="284" t="str">
        <f t="shared" si="2"/>
        <v>TinYunnan Chengfeng Non-ferrous Metals Co., Ltd.</v>
      </c>
    </row>
    <row r="15" spans="1:34" s="283" customFormat="1" ht="51">
      <c r="A15" s="346"/>
      <c r="B15" s="347" t="s">
        <v>1264</v>
      </c>
      <c r="C15" s="353" t="s">
        <v>58</v>
      </c>
      <c r="D15" s="347" t="s">
        <v>3033</v>
      </c>
      <c r="E15" s="347" t="s">
        <v>1232</v>
      </c>
      <c r="F15" s="347" t="s">
        <v>911</v>
      </c>
      <c r="G15" s="347" t="s">
        <v>15437</v>
      </c>
      <c r="H15" s="348">
        <v>0</v>
      </c>
      <c r="I15" s="349" t="s">
        <v>3171</v>
      </c>
      <c r="J15" s="349" t="s">
        <v>1830</v>
      </c>
      <c r="K15" s="351"/>
      <c r="L15" s="351"/>
      <c r="M15" s="351"/>
      <c r="N15" s="351"/>
      <c r="O15" s="351"/>
      <c r="P15" s="350"/>
      <c r="Q15" s="352"/>
      <c r="R15" s="236" t="str">
        <f ca="1">IF(ISERROR($V15),"",OFFSET('Smelter Look-up'!$C$4,$V15-4,0)&amp;"")</f>
        <v>Yunnan Tin Company Limited</v>
      </c>
      <c r="S15" s="250" t="str">
        <f t="shared" ca="1" si="0"/>
        <v>CN</v>
      </c>
      <c r="T15" s="250" t="str">
        <f ca="1">IF(B15="","",IF(ISERROR(MATCH($J15,SorP!$B$1:$B$6230,0)),"",INDIRECT("'SorP'!$A$"&amp;MATCH($J15,SorP!$B$1:$B$6230,0))))</f>
        <v>CN-53</v>
      </c>
      <c r="U15" s="280"/>
      <c r="V15" s="281">
        <f>IF(C15="",NA(),MATCH($B15&amp;$C15,'Smelter Look-up'!$J:$J,0))</f>
        <v>503</v>
      </c>
      <c r="W15" s="282"/>
      <c r="X15" s="282">
        <f t="shared" si="1"/>
        <v>0</v>
      </c>
      <c r="Y15" s="282"/>
      <c r="Z15" s="282"/>
      <c r="AB15" s="284" t="str">
        <f t="shared" si="2"/>
        <v>TinYunnan Tin Company, Ltd.</v>
      </c>
    </row>
    <row r="16" spans="1:34" s="283" customFormat="1" ht="63.75">
      <c r="A16" s="346"/>
      <c r="B16" s="347" t="s">
        <v>1264</v>
      </c>
      <c r="C16" s="353" t="s">
        <v>1474</v>
      </c>
      <c r="D16" s="347" t="s">
        <v>1474</v>
      </c>
      <c r="E16" s="347" t="s">
        <v>1232</v>
      </c>
      <c r="F16" s="347" t="s">
        <v>881</v>
      </c>
      <c r="G16" s="347" t="s">
        <v>15437</v>
      </c>
      <c r="H16" s="348">
        <v>0</v>
      </c>
      <c r="I16" s="349" t="s">
        <v>2076</v>
      </c>
      <c r="J16" s="349" t="s">
        <v>2056</v>
      </c>
      <c r="K16" s="351"/>
      <c r="L16" s="351"/>
      <c r="M16" s="351"/>
      <c r="N16" s="351"/>
      <c r="O16" s="351"/>
      <c r="P16" s="350"/>
      <c r="Q16" s="352"/>
      <c r="R16" s="236" t="str">
        <f ca="1">IF(ISERROR($V16),"",OFFSET('Smelter Look-up'!$C$4,$V16-4,0)&amp;"")</f>
        <v>China Tin Group Co., Ltd.</v>
      </c>
      <c r="S16" s="250" t="str">
        <f t="shared" ca="1" si="0"/>
        <v>CN</v>
      </c>
      <c r="T16" s="250" t="str">
        <f ca="1">IF(B16="","",IF(ISERROR(MATCH($J16,SorP!$B$1:$B$6230,0)),"",INDIRECT("'SorP'!$A$"&amp;MATCH($J16,SorP!$B$1:$B$6230,0))))</f>
        <v>CN-45</v>
      </c>
      <c r="U16" s="280"/>
      <c r="V16" s="281">
        <f>IF(C16="",NA(),MATCH($B16&amp;$C16,'Smelter Look-up'!$J:$J,0))</f>
        <v>362</v>
      </c>
      <c r="W16" s="282"/>
      <c r="X16" s="282">
        <f t="shared" si="1"/>
        <v>0</v>
      </c>
      <c r="Y16" s="282"/>
      <c r="Z16" s="282"/>
      <c r="AB16" s="284" t="str">
        <f t="shared" si="2"/>
        <v>TinChina Tin Group Co., Ltd.</v>
      </c>
    </row>
    <row r="17" spans="1:28" s="283" customFormat="1" ht="51">
      <c r="A17" s="346"/>
      <c r="B17" s="347" t="s">
        <v>1264</v>
      </c>
      <c r="C17" s="353" t="s">
        <v>2719</v>
      </c>
      <c r="D17" s="347" t="s">
        <v>56</v>
      </c>
      <c r="E17" s="347" t="s">
        <v>3154</v>
      </c>
      <c r="F17" s="347" t="s">
        <v>871</v>
      </c>
      <c r="G17" s="347" t="s">
        <v>15437</v>
      </c>
      <c r="H17" s="348">
        <v>0</v>
      </c>
      <c r="I17" s="349" t="s">
        <v>2058</v>
      </c>
      <c r="J17" s="349" t="s">
        <v>2030</v>
      </c>
      <c r="K17" s="351"/>
      <c r="L17" s="351"/>
      <c r="M17" s="351"/>
      <c r="N17" s="351"/>
      <c r="O17" s="351"/>
      <c r="P17" s="350"/>
      <c r="Q17" s="352"/>
      <c r="R17" s="236" t="str">
        <f ca="1">IF(ISERROR($V17),"",OFFSET('Smelter Look-up'!$C$4,$V17-4,0)&amp;"")</f>
        <v>Alpha</v>
      </c>
      <c r="S17" s="250" t="str">
        <f t="shared" ca="1" si="0"/>
        <v>US</v>
      </c>
      <c r="T17" s="250" t="str">
        <f ca="1">IF(B17="","",IF(ISERROR(MATCH($J17,SorP!$B$1:$B$6230,0)),"",INDIRECT("'SorP'!$A$"&amp;MATCH($J17,SorP!$B$1:$B$6230,0))))</f>
        <v>US-PA</v>
      </c>
      <c r="U17" s="280"/>
      <c r="V17" s="281">
        <f>IF(C17="",NA(),MATCH($B17&amp;$C17,'Smelter Look-up'!$J:$J,0))</f>
        <v>351</v>
      </c>
      <c r="W17" s="282"/>
      <c r="X17" s="282">
        <f t="shared" si="1"/>
        <v>0</v>
      </c>
      <c r="Y17" s="282"/>
      <c r="Z17" s="282"/>
      <c r="AB17" s="284" t="str">
        <f t="shared" si="2"/>
        <v>TinAlpha Metals Korea Ltd.</v>
      </c>
    </row>
    <row r="18" spans="1:28" s="283" customFormat="1" ht="38.25">
      <c r="A18" s="346"/>
      <c r="B18" s="347" t="s">
        <v>1264</v>
      </c>
      <c r="C18" s="353" t="s">
        <v>2060</v>
      </c>
      <c r="D18" s="347" t="s">
        <v>56</v>
      </c>
      <c r="E18" s="347" t="s">
        <v>3154</v>
      </c>
      <c r="F18" s="347" t="s">
        <v>871</v>
      </c>
      <c r="G18" s="347" t="s">
        <v>15437</v>
      </c>
      <c r="H18" s="348">
        <v>0</v>
      </c>
      <c r="I18" s="349" t="s">
        <v>2058</v>
      </c>
      <c r="J18" s="349" t="s">
        <v>2030</v>
      </c>
      <c r="K18" s="351"/>
      <c r="L18" s="351"/>
      <c r="M18" s="351"/>
      <c r="N18" s="351"/>
      <c r="O18" s="351"/>
      <c r="P18" s="350"/>
      <c r="Q18" s="352"/>
      <c r="R18" s="236" t="str">
        <f ca="1">IF(ISERROR($V18),"",OFFSET('Smelter Look-up'!$C$4,$V18-4,0)&amp;"")</f>
        <v>Alpha</v>
      </c>
      <c r="S18" s="250" t="str">
        <f t="shared" ca="1" si="0"/>
        <v>US</v>
      </c>
      <c r="T18" s="250" t="str">
        <f ca="1">IF(B18="","",IF(ISERROR(MATCH($J18,SorP!$B$1:$B$6230,0)),"",INDIRECT("'SorP'!$A$"&amp;MATCH($J18,SorP!$B$1:$B$6230,0))))</f>
        <v>US-PA</v>
      </c>
      <c r="U18" s="280"/>
      <c r="V18" s="281">
        <f>IF(C18="",NA(),MATCH($B18&amp;$C18,'Smelter Look-up'!$J:$J,0))</f>
        <v>352</v>
      </c>
      <c r="W18" s="282"/>
      <c r="X18" s="282">
        <f t="shared" si="1"/>
        <v>0</v>
      </c>
      <c r="Y18" s="282"/>
      <c r="Z18" s="282"/>
      <c r="AB18" s="284" t="str">
        <f t="shared" si="2"/>
        <v>TinAlpha Metals Taiwan</v>
      </c>
    </row>
    <row r="19" spans="1:28" s="283" customFormat="1" ht="63.75">
      <c r="A19" s="346"/>
      <c r="B19" s="347" t="s">
        <v>1264</v>
      </c>
      <c r="C19" s="353" t="s">
        <v>2720</v>
      </c>
      <c r="D19" s="347" t="s">
        <v>2632</v>
      </c>
      <c r="E19" s="347" t="s">
        <v>1232</v>
      </c>
      <c r="F19" s="347" t="s">
        <v>910</v>
      </c>
      <c r="G19" s="347" t="s">
        <v>15437</v>
      </c>
      <c r="H19" s="348">
        <v>0</v>
      </c>
      <c r="I19" s="349" t="s">
        <v>3171</v>
      </c>
      <c r="J19" s="349" t="s">
        <v>1830</v>
      </c>
      <c r="K19" s="351"/>
      <c r="L19" s="351"/>
      <c r="M19" s="351"/>
      <c r="N19" s="351"/>
      <c r="O19" s="351"/>
      <c r="P19" s="350"/>
      <c r="Q19" s="352"/>
      <c r="R19" s="236" t="str">
        <f ca="1">IF(ISERROR($V19),"",OFFSET('Smelter Look-up'!$C$4,$V19-4,0)&amp;"")</f>
        <v>Yunnan Chengfeng Non-ferrous Metals Co., Ltd.</v>
      </c>
      <c r="S19" s="250" t="str">
        <f t="shared" ca="1" si="0"/>
        <v>CN</v>
      </c>
      <c r="T19" s="250" t="str">
        <f ca="1">IF(B19="","",IF(ISERROR(MATCH($J19,SorP!$B$1:$B$6230,0)),"",INDIRECT("'SorP'!$A$"&amp;MATCH($J19,SorP!$B$1:$B$6230,0))))</f>
        <v>CN-53</v>
      </c>
      <c r="U19" s="280"/>
      <c r="V19" s="281">
        <f>IF(C19="",NA(),MATCH($B19&amp;$C19,'Smelter Look-up'!$J:$J,0))</f>
        <v>356</v>
      </c>
      <c r="W19" s="282"/>
      <c r="X19" s="282">
        <f t="shared" si="1"/>
        <v>0</v>
      </c>
      <c r="Y19" s="282"/>
      <c r="Z19" s="282"/>
      <c r="AB19" s="284" t="str">
        <f t="shared" si="2"/>
        <v>TinChengfeng Metals Co Pte Ltd</v>
      </c>
    </row>
    <row r="20" spans="1:28" s="283" customFormat="1" ht="76.5">
      <c r="A20" s="346"/>
      <c r="B20" s="347" t="s">
        <v>1264</v>
      </c>
      <c r="C20" s="353" t="s">
        <v>2721</v>
      </c>
      <c r="D20" s="347" t="s">
        <v>2054</v>
      </c>
      <c r="E20" s="347" t="s">
        <v>1232</v>
      </c>
      <c r="F20" s="347" t="s">
        <v>869</v>
      </c>
      <c r="G20" s="347" t="s">
        <v>15437</v>
      </c>
      <c r="H20" s="348">
        <v>0</v>
      </c>
      <c r="I20" s="349" t="s">
        <v>2032</v>
      </c>
      <c r="J20" s="349" t="s">
        <v>1866</v>
      </c>
      <c r="K20" s="351"/>
      <c r="L20" s="351"/>
      <c r="M20" s="351"/>
      <c r="N20" s="351"/>
      <c r="O20" s="351"/>
      <c r="P20" s="350"/>
      <c r="Q20" s="352"/>
      <c r="R20" s="236" t="str">
        <f ca="1">IF(ISERROR($V20),"",OFFSET('Smelter Look-up'!$C$4,$V20-4,0)&amp;"")</f>
        <v>Jiangxi Ketai Advanced Material Co., Ltd.</v>
      </c>
      <c r="S20" s="250" t="str">
        <f t="shared" ca="1" si="0"/>
        <v>CN</v>
      </c>
      <c r="T20" s="250" t="str">
        <f ca="1">IF(B20="","",IF(ISERROR(MATCH($J20,SorP!$B$1:$B$6230,0)),"",INDIRECT("'SorP'!$A$"&amp;MATCH($J20,SorP!$B$1:$B$6230,0))))</f>
        <v>CN-36</v>
      </c>
      <c r="U20" s="280"/>
      <c r="V20" s="281">
        <f>IF(C20="",NA(),MATCH($B20&amp;$C20,'Smelter Look-up'!$J:$J,0))</f>
        <v>360</v>
      </c>
      <c r="W20" s="282"/>
      <c r="X20" s="282">
        <f t="shared" si="1"/>
        <v>0</v>
      </c>
      <c r="Y20" s="282"/>
      <c r="Z20" s="282"/>
      <c r="AB20" s="284" t="str">
        <f t="shared" si="2"/>
        <v>TinChina Rare Metal Material Co., Ltd.</v>
      </c>
    </row>
    <row r="21" spans="1:28" s="283" customFormat="1" ht="63.75">
      <c r="A21" s="346"/>
      <c r="B21" s="347" t="s">
        <v>1264</v>
      </c>
      <c r="C21" s="353" t="s">
        <v>1474</v>
      </c>
      <c r="D21" s="347" t="s">
        <v>1474</v>
      </c>
      <c r="E21" s="347" t="s">
        <v>1232</v>
      </c>
      <c r="F21" s="347" t="s">
        <v>881</v>
      </c>
      <c r="G21" s="347" t="s">
        <v>15437</v>
      </c>
      <c r="H21" s="348">
        <v>0</v>
      </c>
      <c r="I21" s="349" t="s">
        <v>2076</v>
      </c>
      <c r="J21" s="349" t="s">
        <v>2056</v>
      </c>
      <c r="K21" s="351"/>
      <c r="L21" s="351"/>
      <c r="M21" s="351"/>
      <c r="N21" s="351"/>
      <c r="O21" s="351"/>
      <c r="P21" s="350"/>
      <c r="Q21" s="352"/>
      <c r="R21" s="236" t="str">
        <f ca="1">IF(ISERROR($V21),"",OFFSET('Smelter Look-up'!$C$4,$V21-4,0)&amp;"")</f>
        <v>China Tin Group Co., Ltd.</v>
      </c>
      <c r="S21" s="250" t="str">
        <f t="shared" ca="1" si="0"/>
        <v>CN</v>
      </c>
      <c r="T21" s="250" t="str">
        <f ca="1">IF(B21="","",IF(ISERROR(MATCH($J21,SorP!$B$1:$B$6230,0)),"",INDIRECT("'SorP'!$A$"&amp;MATCH($J21,SorP!$B$1:$B$6230,0))))</f>
        <v>CN-45</v>
      </c>
      <c r="U21" s="280"/>
      <c r="V21" s="281">
        <f>IF(C21="",NA(),MATCH($B21&amp;$C21,'Smelter Look-up'!$J:$J,0))</f>
        <v>362</v>
      </c>
      <c r="W21" s="282"/>
      <c r="X21" s="282">
        <f t="shared" si="1"/>
        <v>0</v>
      </c>
      <c r="Y21" s="282"/>
      <c r="Z21" s="282"/>
      <c r="AB21" s="284" t="str">
        <f t="shared" si="2"/>
        <v>TinChina Tin Group Co., Ltd.</v>
      </c>
    </row>
    <row r="22" spans="1:28" s="283" customFormat="1" ht="38.25">
      <c r="A22" s="346"/>
      <c r="B22" s="347" t="s">
        <v>1264</v>
      </c>
      <c r="C22" s="353" t="s">
        <v>2722</v>
      </c>
      <c r="D22" s="347" t="s">
        <v>1474</v>
      </c>
      <c r="E22" s="347" t="s">
        <v>1232</v>
      </c>
      <c r="F22" s="347" t="s">
        <v>881</v>
      </c>
      <c r="G22" s="347" t="s">
        <v>15437</v>
      </c>
      <c r="H22" s="348">
        <v>0</v>
      </c>
      <c r="I22" s="349" t="s">
        <v>2076</v>
      </c>
      <c r="J22" s="349" t="s">
        <v>2056</v>
      </c>
      <c r="K22" s="351"/>
      <c r="L22" s="351"/>
      <c r="M22" s="351"/>
      <c r="N22" s="351"/>
      <c r="O22" s="351"/>
      <c r="P22" s="350"/>
      <c r="Q22" s="352"/>
      <c r="R22" s="236" t="str">
        <f ca="1">IF(ISERROR($V22),"",OFFSET('Smelter Look-up'!$C$4,$V22-4,0)&amp;"")</f>
        <v>China Tin Group Co., Ltd.</v>
      </c>
      <c r="S22" s="250" t="str">
        <f t="shared" ca="1" si="0"/>
        <v>CN</v>
      </c>
      <c r="T22" s="250" t="str">
        <f ca="1">IF(B22="","",IF(ISERROR(MATCH($J22,SorP!$B$1:$B$6230,0)),"",INDIRECT("'SorP'!$A$"&amp;MATCH($J22,SorP!$B$1:$B$6230,0))))</f>
        <v>CN-45</v>
      </c>
      <c r="U22" s="280"/>
      <c r="V22" s="281">
        <f>IF(C22="",NA(),MATCH($B22&amp;$C22,'Smelter Look-up'!$J:$J,0))</f>
        <v>361</v>
      </c>
      <c r="W22" s="282"/>
      <c r="X22" s="282">
        <f t="shared" si="1"/>
        <v>0</v>
      </c>
      <c r="Y22" s="282"/>
      <c r="Z22" s="282"/>
      <c r="AB22" s="284" t="str">
        <f t="shared" si="2"/>
        <v>TinChina Tin (Hechi)</v>
      </c>
    </row>
    <row r="23" spans="1:28" s="283" customFormat="1" ht="38.25">
      <c r="A23" s="346"/>
      <c r="B23" s="347" t="s">
        <v>1264</v>
      </c>
      <c r="C23" s="353" t="s">
        <v>2088</v>
      </c>
      <c r="D23" s="347" t="s">
        <v>1163</v>
      </c>
      <c r="E23" s="347" t="s">
        <v>1008</v>
      </c>
      <c r="F23" s="347" t="s">
        <v>884</v>
      </c>
      <c r="G23" s="347" t="s">
        <v>15437</v>
      </c>
      <c r="H23" s="348">
        <v>0</v>
      </c>
      <c r="I23" s="349" t="s">
        <v>2086</v>
      </c>
      <c r="J23" s="349" t="s">
        <v>2087</v>
      </c>
      <c r="K23" s="351"/>
      <c r="L23" s="351"/>
      <c r="M23" s="351"/>
      <c r="N23" s="351"/>
      <c r="O23" s="351"/>
      <c r="P23" s="350"/>
      <c r="Q23" s="352"/>
      <c r="R23" s="236" t="str">
        <f ca="1">IF(ISERROR($V23),"",OFFSET('Smelter Look-up'!$C$4,$V23-4,0)&amp;"")</f>
        <v>Minsur</v>
      </c>
      <c r="S23" s="250" t="str">
        <f t="shared" ca="1" si="0"/>
        <v>PE</v>
      </c>
      <c r="T23" s="250" t="str">
        <f ca="1">IF(B23="","",IF(ISERROR(MATCH($J23,SorP!$B$1:$B$6230,0)),"",INDIRECT("'SorP'!$A$"&amp;MATCH($J23,SorP!$B$1:$B$6230,0))))</f>
        <v>PE-ICA</v>
      </c>
      <c r="U23" s="280"/>
      <c r="V23" s="281">
        <f>IF(C23="",NA(),MATCH($B23&amp;$C23,'Smelter Look-up'!$J:$J,0))</f>
        <v>387</v>
      </c>
      <c r="W23" s="282"/>
      <c r="X23" s="282">
        <f t="shared" si="1"/>
        <v>0</v>
      </c>
      <c r="Y23" s="282"/>
      <c r="Z23" s="282"/>
      <c r="AB23" s="284" t="str">
        <f t="shared" si="2"/>
        <v>TinFunsur Smelter</v>
      </c>
    </row>
    <row r="24" spans="1:28" s="283" customFormat="1" ht="89.25">
      <c r="A24" s="346"/>
      <c r="B24" s="347" t="s">
        <v>1264</v>
      </c>
      <c r="C24" s="353" t="s">
        <v>3024</v>
      </c>
      <c r="D24" s="347" t="s">
        <v>3024</v>
      </c>
      <c r="E24" s="347" t="s">
        <v>1232</v>
      </c>
      <c r="F24" s="347" t="s">
        <v>2767</v>
      </c>
      <c r="G24" s="347" t="s">
        <v>15437</v>
      </c>
      <c r="H24" s="348">
        <v>0</v>
      </c>
      <c r="I24" s="349" t="s">
        <v>3171</v>
      </c>
      <c r="J24" s="349" t="s">
        <v>1830</v>
      </c>
      <c r="K24" s="351"/>
      <c r="L24" s="351"/>
      <c r="M24" s="351"/>
      <c r="N24" s="351"/>
      <c r="O24" s="351"/>
      <c r="P24" s="350"/>
      <c r="Q24" s="352"/>
      <c r="R24" s="236" t="str">
        <f ca="1">IF(ISERROR($V24),"",OFFSET('Smelter Look-up'!$C$4,$V24-4,0)&amp;"")</f>
        <v>Gejiu Fengming Metallurgy Chemical Plant</v>
      </c>
      <c r="S24" s="250" t="str">
        <f t="shared" ca="1" si="0"/>
        <v>CN</v>
      </c>
      <c r="T24" s="250" t="str">
        <f ca="1">IF(B24="","",IF(ISERROR(MATCH($J24,SorP!$B$1:$B$6230,0)),"",INDIRECT("'SorP'!$A$"&amp;MATCH($J24,SorP!$B$1:$B$6230,0))))</f>
        <v>CN-53</v>
      </c>
      <c r="U24" s="280"/>
      <c r="V24" s="281">
        <f>IF(C24="",NA(),MATCH($B24&amp;$C24,'Smelter Look-up'!$J:$J,0))</f>
        <v>389</v>
      </c>
      <c r="W24" s="282"/>
      <c r="X24" s="282">
        <f t="shared" si="1"/>
        <v>0</v>
      </c>
      <c r="Y24" s="282"/>
      <c r="Z24" s="282"/>
      <c r="AB24" s="284" t="str">
        <f t="shared" si="2"/>
        <v>TinGejiu Fengming Metallurgy Chemical Plant</v>
      </c>
    </row>
    <row r="25" spans="1:28" s="283" customFormat="1" ht="102">
      <c r="A25" s="346"/>
      <c r="B25" s="347" t="s">
        <v>1264</v>
      </c>
      <c r="C25" s="353" t="s">
        <v>2106</v>
      </c>
      <c r="D25" s="347" t="s">
        <v>2106</v>
      </c>
      <c r="E25" s="347" t="s">
        <v>1232</v>
      </c>
      <c r="F25" s="347" t="s">
        <v>2107</v>
      </c>
      <c r="G25" s="347" t="s">
        <v>15437</v>
      </c>
      <c r="H25" s="348">
        <v>0</v>
      </c>
      <c r="I25" s="349" t="s">
        <v>3171</v>
      </c>
      <c r="J25" s="349" t="s">
        <v>1830</v>
      </c>
      <c r="K25" s="351"/>
      <c r="L25" s="351"/>
      <c r="M25" s="351"/>
      <c r="N25" s="351"/>
      <c r="O25" s="351"/>
      <c r="P25" s="350"/>
      <c r="Q25" s="352"/>
      <c r="R25" s="236" t="str">
        <f ca="1">IF(ISERROR($V25),"",OFFSET('Smelter Look-up'!$C$4,$V25-4,0)&amp;"")</f>
        <v>Gejiu Yunxin Nonferrous Electrolysis Co., Ltd.</v>
      </c>
      <c r="S25" s="250" t="str">
        <f t="shared" ca="1" si="0"/>
        <v>CN</v>
      </c>
      <c r="T25" s="250" t="str">
        <f ca="1">IF(B25="","",IF(ISERROR(MATCH($J25,SorP!$B$1:$B$6230,0)),"",INDIRECT("'SorP'!$A$"&amp;MATCH($J25,SorP!$B$1:$B$6230,0))))</f>
        <v>CN-53</v>
      </c>
      <c r="U25" s="280"/>
      <c r="V25" s="281">
        <f>IF(C25="",NA(),MATCH($B25&amp;$C25,'Smelter Look-up'!$J:$J,0))</f>
        <v>393</v>
      </c>
      <c r="W25" s="282"/>
      <c r="X25" s="282">
        <f t="shared" si="1"/>
        <v>0</v>
      </c>
      <c r="Y25" s="282"/>
      <c r="Z25" s="282"/>
      <c r="AB25" s="284" t="str">
        <f t="shared" si="2"/>
        <v>TinGejiu Yunxin Nonferrous Electrolysis Co., Ltd.</v>
      </c>
    </row>
    <row r="26" spans="1:28" s="283" customFormat="1" ht="51">
      <c r="A26" s="346"/>
      <c r="B26" s="347" t="s">
        <v>1264</v>
      </c>
      <c r="C26" s="353" t="s">
        <v>2078</v>
      </c>
      <c r="D26" s="347" t="s">
        <v>1474</v>
      </c>
      <c r="E26" s="347" t="s">
        <v>1232</v>
      </c>
      <c r="F26" s="347" t="s">
        <v>881</v>
      </c>
      <c r="G26" s="347" t="s">
        <v>15437</v>
      </c>
      <c r="H26" s="348">
        <v>0</v>
      </c>
      <c r="I26" s="349" t="s">
        <v>2076</v>
      </c>
      <c r="J26" s="349" t="s">
        <v>2056</v>
      </c>
      <c r="K26" s="351"/>
      <c r="L26" s="351"/>
      <c r="M26" s="351"/>
      <c r="N26" s="351"/>
      <c r="O26" s="351"/>
      <c r="P26" s="350"/>
      <c r="Q26" s="352"/>
      <c r="R26" s="236" t="str">
        <f ca="1">IF(ISERROR($V26),"",OFFSET('Smelter Look-up'!$C$4,$V26-4,0)&amp;"")</f>
        <v>China Tin Group Co., Ltd.</v>
      </c>
      <c r="S26" s="250" t="str">
        <f t="shared" ca="1" si="0"/>
        <v>CN</v>
      </c>
      <c r="T26" s="250" t="str">
        <f ca="1">IF(B26="","",IF(ISERROR(MATCH($J26,SorP!$B$1:$B$6230,0)),"",INDIRECT("'SorP'!$A$"&amp;MATCH($J26,SorP!$B$1:$B$6230,0))))</f>
        <v>CN-45</v>
      </c>
      <c r="U26" s="280"/>
      <c r="V26" s="281">
        <f>IF(C26="",NA(),MATCH($B26&amp;$C26,'Smelter Look-up'!$J:$J,0))</f>
        <v>416</v>
      </c>
      <c r="W26" s="282"/>
      <c r="X26" s="282">
        <f t="shared" si="1"/>
        <v>0</v>
      </c>
      <c r="Y26" s="282"/>
      <c r="Z26" s="282"/>
      <c r="AB26" s="284" t="str">
        <f t="shared" si="2"/>
        <v>TinLiuzhhou China Tin</v>
      </c>
    </row>
    <row r="27" spans="1:28" s="283" customFormat="1" ht="76.5">
      <c r="A27" s="346"/>
      <c r="B27" s="347" t="s">
        <v>1264</v>
      </c>
      <c r="C27" s="353" t="s">
        <v>946</v>
      </c>
      <c r="D27" s="347" t="s">
        <v>946</v>
      </c>
      <c r="E27" s="347" t="s">
        <v>1248</v>
      </c>
      <c r="F27" s="347" t="s">
        <v>882</v>
      </c>
      <c r="G27" s="347" t="s">
        <v>15437</v>
      </c>
      <c r="H27" s="348">
        <v>0</v>
      </c>
      <c r="I27" s="349" t="s">
        <v>2081</v>
      </c>
      <c r="J27" s="349" t="s">
        <v>15439</v>
      </c>
      <c r="K27" s="351"/>
      <c r="L27" s="351"/>
      <c r="M27" s="351"/>
      <c r="N27" s="351"/>
      <c r="O27" s="351"/>
      <c r="P27" s="350"/>
      <c r="Q27" s="352"/>
      <c r="R27" s="236" t="str">
        <f ca="1">IF(ISERROR($V27),"",OFFSET('Smelter Look-up'!$C$4,$V27-4,0)&amp;"")</f>
        <v>Malaysia Smelting Corporation (MSC)</v>
      </c>
      <c r="S27" s="250" t="str">
        <f t="shared" ca="1" si="0"/>
        <v>MY</v>
      </c>
      <c r="T27" s="250" t="str">
        <f ca="1">IF(B27="","",IF(ISERROR(MATCH($J27,SorP!$B$1:$B$6230,0)),"",INDIRECT("'SorP'!$A$"&amp;MATCH($J27,SorP!$B$1:$B$6230,0))))</f>
        <v/>
      </c>
      <c r="U27" s="280"/>
      <c r="V27" s="281">
        <f>IF(C27="",NA(),MATCH($B27&amp;$C27,'Smelter Look-up'!$J:$J,0))</f>
        <v>418</v>
      </c>
      <c r="W27" s="282"/>
      <c r="X27" s="282">
        <f t="shared" si="1"/>
        <v>0</v>
      </c>
      <c r="Y27" s="282"/>
      <c r="Z27" s="282"/>
      <c r="AB27" s="284" t="str">
        <f t="shared" si="2"/>
        <v>TinMalaysia Smelting Corporation (MSC)</v>
      </c>
    </row>
    <row r="28" spans="1:28" s="283" customFormat="1" ht="76.5">
      <c r="A28" s="346"/>
      <c r="B28" s="347" t="s">
        <v>1264</v>
      </c>
      <c r="C28" s="353" t="s">
        <v>1299</v>
      </c>
      <c r="D28" s="347" t="s">
        <v>1299</v>
      </c>
      <c r="E28" s="347" t="s">
        <v>1241</v>
      </c>
      <c r="F28" s="347" t="s">
        <v>885</v>
      </c>
      <c r="G28" s="347" t="s">
        <v>15437</v>
      </c>
      <c r="H28" s="348">
        <v>0</v>
      </c>
      <c r="I28" s="349" t="s">
        <v>2089</v>
      </c>
      <c r="J28" s="349" t="s">
        <v>1813</v>
      </c>
      <c r="K28" s="351"/>
      <c r="L28" s="351"/>
      <c r="M28" s="351"/>
      <c r="N28" s="351"/>
      <c r="O28" s="351"/>
      <c r="P28" s="350"/>
      <c r="Q28" s="352"/>
      <c r="R28" s="236" t="str">
        <f ca="1">IF(ISERROR($V28),"",OFFSET('Smelter Look-up'!$C$4,$V28-4,0)&amp;"")</f>
        <v>Mitsubishi Materials Corporation</v>
      </c>
      <c r="S28" s="250" t="str">
        <f t="shared" ca="1" si="0"/>
        <v>JP</v>
      </c>
      <c r="T28" s="250" t="str">
        <f ca="1">IF(B28="","",IF(ISERROR(MATCH($J28,SorP!$B$1:$B$6230,0)),"",INDIRECT("'SorP'!$A$"&amp;MATCH($J28,SorP!$B$1:$B$6230,0))))</f>
        <v>JP-28</v>
      </c>
      <c r="U28" s="280"/>
      <c r="V28" s="281">
        <f>IF(C28="",NA(),MATCH($B28&amp;$C28,'Smelter Look-up'!$J:$J,0))</f>
        <v>429</v>
      </c>
      <c r="W28" s="282"/>
      <c r="X28" s="282">
        <f t="shared" si="1"/>
        <v>0</v>
      </c>
      <c r="Y28" s="282"/>
      <c r="Z28" s="282"/>
      <c r="AB28" s="284" t="str">
        <f t="shared" si="2"/>
        <v>TinMitsubishi Materials Corporation</v>
      </c>
    </row>
    <row r="29" spans="1:28" s="283" customFormat="1" ht="63.75">
      <c r="A29" s="346"/>
      <c r="B29" s="347" t="s">
        <v>1264</v>
      </c>
      <c r="C29" s="353" t="s">
        <v>2062</v>
      </c>
      <c r="D29" s="347" t="s">
        <v>56</v>
      </c>
      <c r="E29" s="347" t="s">
        <v>3154</v>
      </c>
      <c r="F29" s="347" t="s">
        <v>871</v>
      </c>
      <c r="G29" s="347" t="s">
        <v>15437</v>
      </c>
      <c r="H29" s="348">
        <v>0</v>
      </c>
      <c r="I29" s="349" t="s">
        <v>2058</v>
      </c>
      <c r="J29" s="349" t="s">
        <v>2030</v>
      </c>
      <c r="K29" s="351"/>
      <c r="L29" s="351"/>
      <c r="M29" s="351"/>
      <c r="N29" s="351"/>
      <c r="O29" s="351"/>
      <c r="P29" s="350"/>
      <c r="Q29" s="352"/>
      <c r="R29" s="236" t="str">
        <f ca="1">IF(ISERROR($V29),"",OFFSET('Smelter Look-up'!$C$4,$V29-4,0)&amp;"")</f>
        <v>Alpha</v>
      </c>
      <c r="S29" s="250" t="str">
        <f t="shared" ca="1" si="0"/>
        <v>US</v>
      </c>
      <c r="T29" s="250" t="str">
        <f ca="1">IF(B29="","",IF(ISERROR(MATCH($J29,SorP!$B$1:$B$6230,0)),"",INDIRECT("'SorP'!$A$"&amp;MATCH($J29,SorP!$B$1:$B$6230,0))))</f>
        <v>US-PA</v>
      </c>
      <c r="U29" s="280"/>
      <c r="V29" s="281">
        <f>IF(C29="",NA(),MATCH($B29&amp;$C29,'Smelter Look-up'!$J:$J,0))</f>
        <v>367</v>
      </c>
      <c r="W29" s="282"/>
      <c r="X29" s="282">
        <f t="shared" si="1"/>
        <v>0</v>
      </c>
      <c r="Y29" s="282"/>
      <c r="Z29" s="282"/>
      <c r="AB29" s="284" t="str">
        <f t="shared" si="2"/>
        <v>TinCookson (Alpha Metals Taiwan)</v>
      </c>
    </row>
    <row r="30" spans="1:28" s="283" customFormat="1" ht="51">
      <c r="A30" s="346"/>
      <c r="B30" s="347" t="s">
        <v>1264</v>
      </c>
      <c r="C30" s="353" t="s">
        <v>2068</v>
      </c>
      <c r="D30" s="347" t="s">
        <v>1034</v>
      </c>
      <c r="E30" s="347" t="s">
        <v>1241</v>
      </c>
      <c r="F30" s="347" t="s">
        <v>1578</v>
      </c>
      <c r="G30" s="347" t="s">
        <v>15437</v>
      </c>
      <c r="H30" s="348">
        <v>0</v>
      </c>
      <c r="I30" s="349" t="s">
        <v>1838</v>
      </c>
      <c r="J30" s="349" t="s">
        <v>1839</v>
      </c>
      <c r="K30" s="351"/>
      <c r="L30" s="351"/>
      <c r="M30" s="351"/>
      <c r="N30" s="351"/>
      <c r="O30" s="351"/>
      <c r="P30" s="350"/>
      <c r="Q30" s="352"/>
      <c r="R30" s="236" t="str">
        <f ca="1">IF(ISERROR($V30),"",OFFSET('Smelter Look-up'!$C$4,$V30-4,0)&amp;"")</f>
        <v>Dowa</v>
      </c>
      <c r="S30" s="250" t="str">
        <f t="shared" ca="1" si="0"/>
        <v>JP</v>
      </c>
      <c r="T30" s="250" t="str">
        <f ca="1">IF(B30="","",IF(ISERROR(MATCH($J30,SorP!$B$1:$B$6230,0)),"",INDIRECT("'SorP'!$A$"&amp;MATCH($J30,SorP!$B$1:$B$6230,0))))</f>
        <v>JP-05</v>
      </c>
      <c r="U30" s="280"/>
      <c r="V30" s="281">
        <f>IF(C30="",NA(),MATCH($B30&amp;$C30,'Smelter Look-up'!$J:$J,0))</f>
        <v>378</v>
      </c>
      <c r="W30" s="282"/>
      <c r="X30" s="282">
        <f t="shared" si="1"/>
        <v>0</v>
      </c>
      <c r="Y30" s="282"/>
      <c r="Z30" s="282"/>
      <c r="AB30" s="284" t="str">
        <f t="shared" si="2"/>
        <v>TinDowa Metaltech Co., Ltd.</v>
      </c>
    </row>
    <row r="31" spans="1:28" s="283" customFormat="1" ht="76.5">
      <c r="A31" s="346"/>
      <c r="B31" s="347" t="s">
        <v>1264</v>
      </c>
      <c r="C31" s="353" t="s">
        <v>3027</v>
      </c>
      <c r="D31" s="347" t="s">
        <v>2106</v>
      </c>
      <c r="E31" s="347" t="s">
        <v>1232</v>
      </c>
      <c r="F31" s="347" t="s">
        <v>2107</v>
      </c>
      <c r="G31" s="347" t="s">
        <v>15437</v>
      </c>
      <c r="H31" s="348">
        <v>0</v>
      </c>
      <c r="I31" s="349" t="s">
        <v>3171</v>
      </c>
      <c r="J31" s="349" t="s">
        <v>1830</v>
      </c>
      <c r="K31" s="351"/>
      <c r="L31" s="351"/>
      <c r="M31" s="351"/>
      <c r="N31" s="351"/>
      <c r="O31" s="351"/>
      <c r="P31" s="350"/>
      <c r="Q31" s="352"/>
      <c r="R31" s="236" t="str">
        <f ca="1">IF(ISERROR($V31),"",OFFSET('Smelter Look-up'!$C$4,$V31-4,0)&amp;"")</f>
        <v>Gejiu Yunxin Nonferrous Electrolysis Co., Ltd.</v>
      </c>
      <c r="S31" s="250" t="str">
        <f t="shared" ca="1" si="0"/>
        <v>CN</v>
      </c>
      <c r="T31" s="250" t="str">
        <f ca="1">IF(B31="","",IF(ISERROR(MATCH($J31,SorP!$B$1:$B$6230,0)),"",INDIRECT("'SorP'!$A$"&amp;MATCH($J31,SorP!$B$1:$B$6230,0))))</f>
        <v>CN-53</v>
      </c>
      <c r="U31" s="280"/>
      <c r="V31" s="281">
        <f>IF(C31="",NA(),MATCH($B31&amp;$C31,'Smelter Look-up'!$J:$J,0))</f>
        <v>500</v>
      </c>
      <c r="W31" s="282"/>
      <c r="X31" s="282">
        <f t="shared" si="1"/>
        <v>0</v>
      </c>
      <c r="Y31" s="282"/>
      <c r="Z31" s="282"/>
      <c r="AB31" s="284" t="str">
        <f t="shared" si="2"/>
        <v>TinYunNan Gejiu Yunxin Electrolyze Limited</v>
      </c>
    </row>
    <row r="32" spans="1:28" s="283" customFormat="1" ht="25.5">
      <c r="A32" s="346"/>
      <c r="B32" s="347" t="s">
        <v>1264</v>
      </c>
      <c r="C32" s="353" t="s">
        <v>2061</v>
      </c>
      <c r="D32" s="347" t="s">
        <v>56</v>
      </c>
      <c r="E32" s="347" t="s">
        <v>3154</v>
      </c>
      <c r="F32" s="347" t="s">
        <v>871</v>
      </c>
      <c r="G32" s="347" t="s">
        <v>15437</v>
      </c>
      <c r="H32" s="348">
        <v>0</v>
      </c>
      <c r="I32" s="349" t="s">
        <v>2058</v>
      </c>
      <c r="J32" s="349" t="s">
        <v>2030</v>
      </c>
      <c r="K32" s="351"/>
      <c r="L32" s="351"/>
      <c r="M32" s="351"/>
      <c r="N32" s="351"/>
      <c r="O32" s="351"/>
      <c r="P32" s="350"/>
      <c r="Q32" s="352"/>
      <c r="R32" s="236" t="str">
        <f ca="1">IF(ISERROR($V32),"",OFFSET('Smelter Look-up'!$C$4,$V32-4,0)&amp;"")</f>
        <v>Alpha</v>
      </c>
      <c r="S32" s="250" t="str">
        <f t="shared" ca="1" si="0"/>
        <v>US</v>
      </c>
      <c r="T32" s="250" t="str">
        <f ca="1">IF(B32="","",IF(ISERROR(MATCH($J32,SorP!$B$1:$B$6230,0)),"",INDIRECT("'SorP'!$A$"&amp;MATCH($J32,SorP!$B$1:$B$6230,0))))</f>
        <v>US-PA</v>
      </c>
      <c r="U32" s="280"/>
      <c r="V32" s="281">
        <f>IF(C32="",NA(),MATCH($B32&amp;$C32,'Smelter Look-up'!$J:$J,0))</f>
        <v>350</v>
      </c>
      <c r="W32" s="282"/>
      <c r="X32" s="282">
        <f t="shared" si="1"/>
        <v>0</v>
      </c>
      <c r="Y32" s="282"/>
      <c r="Z32" s="282"/>
      <c r="AB32" s="284" t="str">
        <f t="shared" si="2"/>
        <v>TinAlpha Metals</v>
      </c>
    </row>
    <row r="33" spans="1:28" s="283" customFormat="1" ht="51">
      <c r="A33" s="346"/>
      <c r="B33" s="347" t="s">
        <v>1264</v>
      </c>
      <c r="C33" s="353" t="s">
        <v>44</v>
      </c>
      <c r="D33" s="347" t="s">
        <v>3033</v>
      </c>
      <c r="E33" s="347" t="s">
        <v>1232</v>
      </c>
      <c r="F33" s="347" t="s">
        <v>911</v>
      </c>
      <c r="G33" s="347" t="s">
        <v>15437</v>
      </c>
      <c r="H33" s="348">
        <v>0</v>
      </c>
      <c r="I33" s="349" t="s">
        <v>3171</v>
      </c>
      <c r="J33" s="349" t="s">
        <v>1830</v>
      </c>
      <c r="K33" s="351"/>
      <c r="L33" s="351"/>
      <c r="M33" s="351"/>
      <c r="N33" s="351"/>
      <c r="O33" s="351"/>
      <c r="P33" s="350"/>
      <c r="Q33" s="352"/>
      <c r="R33" s="236" t="str">
        <f ca="1">IF(ISERROR($V33),"",OFFSET('Smelter Look-up'!$C$4,$V33-4,0)&amp;"")</f>
        <v>Yunnan Tin Company Limited</v>
      </c>
      <c r="S33" s="250" t="str">
        <f t="shared" ca="1" si="0"/>
        <v>CN</v>
      </c>
      <c r="T33" s="250" t="str">
        <f ca="1">IF(B33="","",IF(ISERROR(MATCH($J33,SorP!$B$1:$B$6230,0)),"",INDIRECT("'SorP'!$A$"&amp;MATCH($J33,SorP!$B$1:$B$6230,0))))</f>
        <v>CN-53</v>
      </c>
      <c r="U33" s="280"/>
      <c r="V33" s="281">
        <f>IF(C33="",NA(),MATCH($B33&amp;$C33,'Smelter Look-up'!$J:$J,0))</f>
        <v>364</v>
      </c>
      <c r="W33" s="282"/>
      <c r="X33" s="282">
        <f t="shared" si="1"/>
        <v>0</v>
      </c>
      <c r="Y33" s="282"/>
      <c r="Z33" s="282"/>
      <c r="AB33" s="284" t="str">
        <f t="shared" si="2"/>
        <v>TinChina Yunnan Tin Co Ltd.</v>
      </c>
    </row>
    <row r="34" spans="1:28" s="283" customFormat="1" ht="76.5">
      <c r="A34" s="346"/>
      <c r="B34" s="347" t="s">
        <v>1263</v>
      </c>
      <c r="C34" s="353" t="s">
        <v>23</v>
      </c>
      <c r="D34" s="347" t="s">
        <v>1471</v>
      </c>
      <c r="E34" s="347" t="s">
        <v>1232</v>
      </c>
      <c r="F34" s="347" t="s">
        <v>846</v>
      </c>
      <c r="G34" s="347" t="s">
        <v>15437</v>
      </c>
      <c r="H34" s="348">
        <v>0</v>
      </c>
      <c r="I34" s="349" t="s">
        <v>1966</v>
      </c>
      <c r="J34" s="349" t="s">
        <v>1882</v>
      </c>
      <c r="K34" s="351"/>
      <c r="L34" s="351"/>
      <c r="M34" s="351"/>
      <c r="N34" s="351"/>
      <c r="O34" s="351"/>
      <c r="P34" s="350"/>
      <c r="Q34" s="352"/>
      <c r="R34" s="236" t="str">
        <f ca="1">IF(ISERROR($V34),"",OFFSET('Smelter Look-up'!$C$4,$V34-4,0)&amp;"")</f>
        <v>Zhongyuan Gold Smelter of Zhongjin Gold Corporation</v>
      </c>
      <c r="S34" s="250" t="str">
        <f t="shared" ca="1" si="0"/>
        <v>CN</v>
      </c>
      <c r="T34" s="250" t="str">
        <f ca="1">IF(B34="","",IF(ISERROR(MATCH($J34,SorP!$B$1:$B$6230,0)),"",INDIRECT("'SorP'!$A$"&amp;MATCH($J34,SorP!$B$1:$B$6230,0))))</f>
        <v>CN-41</v>
      </c>
      <c r="U34" s="280"/>
      <c r="V34" s="281">
        <f>IF(C34="",NA(),MATCH($B34&amp;$C34,'Smelter Look-up'!$J:$J,0))</f>
        <v>45</v>
      </c>
      <c r="W34" s="282"/>
      <c r="X34" s="282">
        <f t="shared" si="1"/>
        <v>0</v>
      </c>
      <c r="Y34" s="282"/>
      <c r="Z34" s="282"/>
      <c r="AB34" s="284" t="str">
        <f t="shared" si="2"/>
        <v>GoldChina Henan Zhongyuan Gold Smelter</v>
      </c>
    </row>
    <row r="35" spans="1:28" s="283" customFormat="1" ht="76.5">
      <c r="A35" s="346"/>
      <c r="B35" s="347" t="s">
        <v>1263</v>
      </c>
      <c r="C35" s="353" t="s">
        <v>24</v>
      </c>
      <c r="D35" s="347" t="s">
        <v>2626</v>
      </c>
      <c r="E35" s="347" t="s">
        <v>1232</v>
      </c>
      <c r="F35" s="347" t="s">
        <v>834</v>
      </c>
      <c r="G35" s="347" t="s">
        <v>15437</v>
      </c>
      <c r="H35" s="348">
        <v>0</v>
      </c>
      <c r="I35" s="349" t="s">
        <v>1931</v>
      </c>
      <c r="J35" s="349" t="s">
        <v>15440</v>
      </c>
      <c r="K35" s="351"/>
      <c r="L35" s="351"/>
      <c r="M35" s="351"/>
      <c r="N35" s="351"/>
      <c r="O35" s="351"/>
      <c r="P35" s="350"/>
      <c r="Q35" s="352"/>
      <c r="R35" s="236" t="str">
        <f ca="1">IF(ISERROR($V35),"",OFFSET('Smelter Look-up'!$C$4,$V35-4,0)&amp;"")</f>
        <v>The Refinery of Shandong Gold Mining Co., Ltd.</v>
      </c>
      <c r="S35" s="250" t="str">
        <f t="shared" ca="1" si="0"/>
        <v>CN</v>
      </c>
      <c r="T35" s="250" t="str">
        <f ca="1">IF(B35="","",IF(ISERROR(MATCH($J35,SorP!$B$1:$B$6230,0)),"",INDIRECT("'SorP'!$A$"&amp;MATCH($J35,SorP!$B$1:$B$6230,0))))</f>
        <v/>
      </c>
      <c r="U35" s="280"/>
      <c r="V35" s="281">
        <f>IF(C35="",NA(),MATCH($B35&amp;$C35,'Smelter Look-up'!$J:$J,0))</f>
        <v>46</v>
      </c>
      <c r="W35" s="282"/>
      <c r="X35" s="282">
        <f t="shared" si="1"/>
        <v>0</v>
      </c>
      <c r="Y35" s="282"/>
      <c r="Z35" s="282"/>
      <c r="AB35" s="284" t="str">
        <f t="shared" si="2"/>
        <v>GoldChina's Shandong Gold Mining Co., Ltd</v>
      </c>
    </row>
    <row r="36" spans="1:28" s="283" customFormat="1" ht="76.5">
      <c r="A36" s="346"/>
      <c r="B36" s="347" t="s">
        <v>1263</v>
      </c>
      <c r="C36" s="353" t="s">
        <v>1299</v>
      </c>
      <c r="D36" s="347" t="s">
        <v>1299</v>
      </c>
      <c r="E36" s="347" t="s">
        <v>1241</v>
      </c>
      <c r="F36" s="347" t="s">
        <v>808</v>
      </c>
      <c r="G36" s="347" t="s">
        <v>15437</v>
      </c>
      <c r="H36" s="348">
        <v>0</v>
      </c>
      <c r="I36" s="349" t="s">
        <v>1898</v>
      </c>
      <c r="J36" s="349" t="s">
        <v>2701</v>
      </c>
      <c r="K36" s="351"/>
      <c r="L36" s="351"/>
      <c r="M36" s="351"/>
      <c r="N36" s="351"/>
      <c r="O36" s="351"/>
      <c r="P36" s="350"/>
      <c r="Q36" s="352"/>
      <c r="R36" s="236" t="str">
        <f ca="1">IF(ISERROR($V36),"",OFFSET('Smelter Look-up'!$C$4,$V36-4,0)&amp;"")</f>
        <v>Mitsubishi Materials Corporation</v>
      </c>
      <c r="S36" s="250" t="str">
        <f t="shared" ca="1" si="0"/>
        <v>JP</v>
      </c>
      <c r="T36" s="250" t="str">
        <f ca="1">IF(B36="","",IF(ISERROR(MATCH($J36,SorP!$B$1:$B$6230,0)),"",INDIRECT("'SorP'!$A$"&amp;MATCH($J36,SorP!$B$1:$B$6230,0))))</f>
        <v>JP-37</v>
      </c>
      <c r="U36" s="280"/>
      <c r="V36" s="281">
        <f>IF(C36="",NA(),MATCH($B36&amp;$C36,'Smelter Look-up'!$J:$J,0))</f>
        <v>150</v>
      </c>
      <c r="W36" s="282"/>
      <c r="X36" s="282">
        <f t="shared" si="1"/>
        <v>0</v>
      </c>
      <c r="Y36" s="282"/>
      <c r="Z36" s="282"/>
      <c r="AB36" s="284" t="str">
        <f t="shared" si="2"/>
        <v>GoldMitsubishi Materials Corporation</v>
      </c>
    </row>
    <row r="37" spans="1:28" s="283" customFormat="1" ht="51">
      <c r="A37" s="346"/>
      <c r="B37" s="347" t="s">
        <v>1263</v>
      </c>
      <c r="C37" s="353" t="s">
        <v>2985</v>
      </c>
      <c r="D37" s="347" t="s">
        <v>2985</v>
      </c>
      <c r="E37" s="347" t="s">
        <v>15441</v>
      </c>
      <c r="F37" s="347" t="s">
        <v>2000</v>
      </c>
      <c r="G37" s="347" t="s">
        <v>15437</v>
      </c>
      <c r="H37" s="348">
        <v>0</v>
      </c>
      <c r="I37" s="349" t="s">
        <v>2001</v>
      </c>
      <c r="J37" s="349" t="s">
        <v>15442</v>
      </c>
      <c r="K37" s="351"/>
      <c r="L37" s="351"/>
      <c r="M37" s="351"/>
      <c r="N37" s="351"/>
      <c r="O37" s="351"/>
      <c r="P37" s="350"/>
      <c r="Q37" s="352"/>
      <c r="R37" s="236" t="str">
        <f ca="1">IF(ISERROR($V37),"",OFFSET('Smelter Look-up'!$C$4,$V37-4,0)&amp;"")</f>
        <v>Korea Zinc Co., Ltd.</v>
      </c>
      <c r="S37" s="250" t="str">
        <f t="shared" ca="1" si="0"/>
        <v>Unknown</v>
      </c>
      <c r="T37" s="250" t="str">
        <f ca="1">IF(B37="","",IF(ISERROR(MATCH($J37,SorP!$B$1:$B$6230,0)),"",INDIRECT("'SorP'!$A$"&amp;MATCH($J37,SorP!$B$1:$B$6230,0))))</f>
        <v/>
      </c>
      <c r="U37" s="280"/>
      <c r="V37" s="281">
        <f>IF(C37="",NA(),MATCH($B37&amp;$C37,'Smelter Look-up'!$J:$J,0))</f>
        <v>119</v>
      </c>
      <c r="W37" s="282"/>
      <c r="X37" s="282">
        <f t="shared" si="1"/>
        <v>0</v>
      </c>
      <c r="Y37" s="282"/>
      <c r="Z37" s="282"/>
      <c r="AB37" s="284" t="str">
        <f t="shared" si="2"/>
        <v>GoldKorea Zinc Co., Ltd.</v>
      </c>
    </row>
    <row r="38" spans="1:28" s="283" customFormat="1" ht="63.75">
      <c r="A38" s="346"/>
      <c r="B38" s="347" t="s">
        <v>1263</v>
      </c>
      <c r="C38" s="353" t="s">
        <v>1940</v>
      </c>
      <c r="D38" s="347" t="s">
        <v>66</v>
      </c>
      <c r="E38" s="347" t="s">
        <v>1241</v>
      </c>
      <c r="F38" s="347" t="s">
        <v>831</v>
      </c>
      <c r="G38" s="347" t="s">
        <v>15437</v>
      </c>
      <c r="H38" s="348">
        <v>0</v>
      </c>
      <c r="I38" s="349" t="s">
        <v>1939</v>
      </c>
      <c r="J38" s="349" t="s">
        <v>2702</v>
      </c>
      <c r="K38" s="351"/>
      <c r="L38" s="351"/>
      <c r="M38" s="351"/>
      <c r="N38" s="351"/>
      <c r="O38" s="351"/>
      <c r="P38" s="350"/>
      <c r="Q38" s="352"/>
      <c r="R38" s="236" t="str">
        <f ca="1">IF(ISERROR($V38),"",OFFSET('Smelter Look-up'!$C$4,$V38-4,0)&amp;"")</f>
        <v>Sumitomo Metal Mining Co., Ltd.</v>
      </c>
      <c r="S38" s="250" t="str">
        <f t="shared" ca="1" si="0"/>
        <v>JP</v>
      </c>
      <c r="T38" s="250" t="str">
        <f ca="1">IF(B38="","",IF(ISERROR(MATCH($J38,SorP!$B$1:$B$6230,0)),"",INDIRECT("'SorP'!$A$"&amp;MATCH($J38,SorP!$B$1:$B$6230,0))))</f>
        <v>JP-38</v>
      </c>
      <c r="U38" s="280"/>
      <c r="V38" s="281">
        <f>IF(C38="",NA(),MATCH($B38&amp;$C38,'Smelter Look-up'!$J:$J,0))</f>
        <v>250</v>
      </c>
      <c r="W38" s="282"/>
      <c r="X38" s="282">
        <f t="shared" si="1"/>
        <v>0</v>
      </c>
      <c r="Y38" s="282"/>
      <c r="Z38" s="282"/>
      <c r="AB38" s="284" t="str">
        <f t="shared" si="2"/>
        <v>GoldToyo Smelter &amp; Refinery</v>
      </c>
    </row>
    <row r="39" spans="1:28" s="283" customFormat="1" ht="102">
      <c r="A39" s="346"/>
      <c r="B39" s="347" t="s">
        <v>1263</v>
      </c>
      <c r="C39" s="353" t="s">
        <v>3009</v>
      </c>
      <c r="D39" s="347" t="s">
        <v>1374</v>
      </c>
      <c r="E39" s="347" t="s">
        <v>1241</v>
      </c>
      <c r="F39" s="347" t="s">
        <v>832</v>
      </c>
      <c r="G39" s="347" t="s">
        <v>15437</v>
      </c>
      <c r="H39" s="348">
        <v>0</v>
      </c>
      <c r="I39" s="349" t="s">
        <v>1941</v>
      </c>
      <c r="J39" s="349" t="s">
        <v>1942</v>
      </c>
      <c r="K39" s="351"/>
      <c r="L39" s="351"/>
      <c r="M39" s="351"/>
      <c r="N39" s="351"/>
      <c r="O39" s="351"/>
      <c r="P39" s="350"/>
      <c r="Q39" s="352"/>
      <c r="R39" s="236" t="str">
        <f ca="1">IF(ISERROR($V39),"",OFFSET('Smelter Look-up'!$C$4,$V39-4,0)&amp;"")</f>
        <v>Tanaka Kikinzoku Kogyo K.K.</v>
      </c>
      <c r="S39" s="250" t="str">
        <f t="shared" ca="1" si="0"/>
        <v>JP</v>
      </c>
      <c r="T39" s="250" t="str">
        <f ca="1">IF(B39="","",IF(ISERROR(MATCH($J39,SorP!$B$1:$B$6230,0)),"",INDIRECT("'SorP'!$A$"&amp;MATCH($J39,SorP!$B$1:$B$6230,0))))</f>
        <v>JP-14</v>
      </c>
      <c r="U39" s="280"/>
      <c r="V39" s="281">
        <f>IF(C39="",NA(),MATCH($B39&amp;$C39,'Smelter Look-up'!$J:$J,0))</f>
        <v>236</v>
      </c>
      <c r="W39" s="282"/>
      <c r="X39" s="282">
        <f t="shared" si="1"/>
        <v>0</v>
      </c>
      <c r="Y39" s="282"/>
      <c r="Z39" s="282"/>
      <c r="AB39" s="284" t="str">
        <f t="shared" si="2"/>
        <v>GoldTanaka Electronics (Singapore) Pte. Ltd.</v>
      </c>
    </row>
    <row r="40" spans="1:28" s="283" customFormat="1" ht="63.75">
      <c r="A40" s="346"/>
      <c r="B40" s="347" t="s">
        <v>1263</v>
      </c>
      <c r="C40" s="353" t="s">
        <v>2716</v>
      </c>
      <c r="D40" s="347" t="s">
        <v>66</v>
      </c>
      <c r="E40" s="347" t="s">
        <v>1241</v>
      </c>
      <c r="F40" s="347" t="s">
        <v>831</v>
      </c>
      <c r="G40" s="347" t="s">
        <v>15437</v>
      </c>
      <c r="H40" s="348">
        <v>0</v>
      </c>
      <c r="I40" s="349" t="s">
        <v>1939</v>
      </c>
      <c r="J40" s="349" t="s">
        <v>2702</v>
      </c>
      <c r="K40" s="351"/>
      <c r="L40" s="351"/>
      <c r="M40" s="351"/>
      <c r="N40" s="351"/>
      <c r="O40" s="351"/>
      <c r="P40" s="350"/>
      <c r="Q40" s="352"/>
      <c r="R40" s="236" t="str">
        <f ca="1">IF(ISERROR($V40),"",OFFSET('Smelter Look-up'!$C$4,$V40-4,0)&amp;"")</f>
        <v>Sumitomo Metal Mining Co., Ltd.</v>
      </c>
      <c r="S40" s="250" t="str">
        <f t="shared" ca="1" si="0"/>
        <v>JP</v>
      </c>
      <c r="T40" s="250" t="str">
        <f ca="1">IF(B40="","",IF(ISERROR(MATCH($J40,SorP!$B$1:$B$6230,0)),"",INDIRECT("'SorP'!$A$"&amp;MATCH($J40,SorP!$B$1:$B$6230,0))))</f>
        <v>JP-38</v>
      </c>
      <c r="U40" s="280"/>
      <c r="V40" s="281">
        <f>IF(C40="",NA(),MATCH($B40&amp;$C40,'Smelter Look-up'!$J:$J,0))</f>
        <v>226</v>
      </c>
      <c r="W40" s="282"/>
      <c r="X40" s="282">
        <f t="shared" si="1"/>
        <v>0</v>
      </c>
      <c r="Y40" s="282"/>
      <c r="Z40" s="282"/>
      <c r="AB40" s="284" t="str">
        <f t="shared" si="2"/>
        <v>GoldSumitomo Kinzoku Kozan K.K.</v>
      </c>
    </row>
    <row r="41" spans="1:28" s="283" customFormat="1" ht="76.5">
      <c r="A41" s="346"/>
      <c r="B41" s="347" t="s">
        <v>1263</v>
      </c>
      <c r="C41" s="353" t="s">
        <v>66</v>
      </c>
      <c r="D41" s="347" t="s">
        <v>66</v>
      </c>
      <c r="E41" s="347" t="s">
        <v>1241</v>
      </c>
      <c r="F41" s="347" t="s">
        <v>831</v>
      </c>
      <c r="G41" s="347" t="s">
        <v>15437</v>
      </c>
      <c r="H41" s="348">
        <v>0</v>
      </c>
      <c r="I41" s="349" t="s">
        <v>1939</v>
      </c>
      <c r="J41" s="349" t="s">
        <v>2702</v>
      </c>
      <c r="K41" s="351"/>
      <c r="L41" s="351"/>
      <c r="M41" s="351"/>
      <c r="N41" s="351"/>
      <c r="O41" s="351"/>
      <c r="P41" s="350"/>
      <c r="Q41" s="352"/>
      <c r="R41" s="236" t="str">
        <f ca="1">IF(ISERROR($V41),"",OFFSET('Smelter Look-up'!$C$4,$V41-4,0)&amp;"")</f>
        <v>Sumitomo Metal Mining Co., Ltd.</v>
      </c>
      <c r="S41" s="250" t="str">
        <f t="shared" ca="1" si="0"/>
        <v>JP</v>
      </c>
      <c r="T41" s="250" t="str">
        <f ca="1">IF(B41="","",IF(ISERROR(MATCH($J41,SorP!$B$1:$B$6230,0)),"",INDIRECT("'SorP'!$A$"&amp;MATCH($J41,SorP!$B$1:$B$6230,0))))</f>
        <v>JP-38</v>
      </c>
      <c r="U41" s="280"/>
      <c r="V41" s="281">
        <f>IF(C41="",NA(),MATCH($B41&amp;$C41,'Smelter Look-up'!$J:$J,0))</f>
        <v>227</v>
      </c>
      <c r="W41" s="282"/>
      <c r="X41" s="282">
        <f t="shared" si="1"/>
        <v>0</v>
      </c>
      <c r="Y41" s="282"/>
      <c r="Z41" s="282"/>
      <c r="AB41" s="284" t="str">
        <f t="shared" si="2"/>
        <v>GoldSumitomo Metal Mining Co., Ltd.</v>
      </c>
    </row>
    <row r="42" spans="1:28" s="283" customFormat="1" ht="102">
      <c r="A42" s="346"/>
      <c r="B42" s="347" t="s">
        <v>1263</v>
      </c>
      <c r="C42" s="353" t="s">
        <v>1946</v>
      </c>
      <c r="D42" s="347" t="s">
        <v>2626</v>
      </c>
      <c r="E42" s="347" t="s">
        <v>1232</v>
      </c>
      <c r="F42" s="347" t="s">
        <v>834</v>
      </c>
      <c r="G42" s="347" t="s">
        <v>15437</v>
      </c>
      <c r="H42" s="348">
        <v>0</v>
      </c>
      <c r="I42" s="349" t="s">
        <v>1931</v>
      </c>
      <c r="J42" s="349" t="s">
        <v>1914</v>
      </c>
      <c r="K42" s="351"/>
      <c r="L42" s="351"/>
      <c r="M42" s="351"/>
      <c r="N42" s="351"/>
      <c r="O42" s="351"/>
      <c r="P42" s="350"/>
      <c r="Q42" s="352"/>
      <c r="R42" s="236" t="str">
        <f ca="1">IF(ISERROR($V42),"",OFFSET('Smelter Look-up'!$C$4,$V42-4,0)&amp;"")</f>
        <v>The Refinery of Shandong Gold Mining Co., Ltd.</v>
      </c>
      <c r="S42" s="250" t="str">
        <f t="shared" ca="1" si="0"/>
        <v>CN</v>
      </c>
      <c r="T42" s="250" t="str">
        <f ca="1">IF(B42="","",IF(ISERROR(MATCH($J42,SorP!$B$1:$B$6230,0)),"",INDIRECT("'SorP'!$A$"&amp;MATCH($J42,SorP!$B$1:$B$6230,0))))</f>
        <v>CN-37</v>
      </c>
      <c r="U42" s="280"/>
      <c r="V42" s="281">
        <f>IF(C42="",NA(),MATCH($B42&amp;$C42,'Smelter Look-up'!$J:$J,0))</f>
        <v>207</v>
      </c>
      <c r="W42" s="282"/>
      <c r="X42" s="282">
        <f t="shared" si="1"/>
        <v>0</v>
      </c>
      <c r="Y42" s="282"/>
      <c r="Z42" s="282"/>
      <c r="AB42" s="284" t="str">
        <f t="shared" si="2"/>
        <v>GoldShandong Gold Mine(Laizhou) Smelter Co., Ltd.</v>
      </c>
    </row>
    <row r="43" spans="1:28" s="283" customFormat="1" ht="63.75">
      <c r="A43" s="346"/>
      <c r="B43" s="347" t="s">
        <v>1263</v>
      </c>
      <c r="C43" s="353" t="s">
        <v>61</v>
      </c>
      <c r="D43" s="347" t="s">
        <v>61</v>
      </c>
      <c r="E43" s="347" t="s">
        <v>1232</v>
      </c>
      <c r="F43" s="347" t="s">
        <v>777</v>
      </c>
      <c r="G43" s="347" t="s">
        <v>15437</v>
      </c>
      <c r="H43" s="348">
        <v>0</v>
      </c>
      <c r="I43" s="349" t="s">
        <v>1855</v>
      </c>
      <c r="J43" s="349" t="s">
        <v>1856</v>
      </c>
      <c r="K43" s="351"/>
      <c r="L43" s="351"/>
      <c r="M43" s="351"/>
      <c r="N43" s="351"/>
      <c r="O43" s="351"/>
      <c r="P43" s="350"/>
      <c r="Q43" s="352"/>
      <c r="R43" s="236" t="str">
        <f ca="1">IF(ISERROR($V43),"",OFFSET('Smelter Look-up'!$C$4,$V43-4,0)&amp;"")</f>
        <v>Heraeus Metals Hong Kong Ltd.</v>
      </c>
      <c r="S43" s="250" t="str">
        <f t="shared" ca="1" si="0"/>
        <v>CN</v>
      </c>
      <c r="T43" s="250" t="str">
        <f ca="1">IF(B43="","",IF(ISERROR(MATCH($J43,SorP!$B$1:$B$6230,0)),"",INDIRECT("'SorP'!$A$"&amp;MATCH($J43,SorP!$B$1:$B$6230,0))))</f>
        <v>CN-91</v>
      </c>
      <c r="U43" s="280"/>
      <c r="V43" s="281">
        <f>IF(C43="",NA(),MATCH($B43&amp;$C43,'Smelter Look-up'!$J:$J,0))</f>
        <v>86</v>
      </c>
      <c r="W43" s="282"/>
      <c r="X43" s="282">
        <f t="shared" si="1"/>
        <v>0</v>
      </c>
      <c r="Y43" s="282"/>
      <c r="Z43" s="282"/>
      <c r="AB43" s="284" t="str">
        <f t="shared" si="2"/>
        <v>GoldHeraeus Ltd. Hong Kong</v>
      </c>
    </row>
    <row r="44" spans="1:28" s="283" customFormat="1" ht="76.5">
      <c r="A44" s="346"/>
      <c r="B44" s="347" t="s">
        <v>1263</v>
      </c>
      <c r="C44" s="353" t="s">
        <v>1368</v>
      </c>
      <c r="D44" s="347" t="s">
        <v>1368</v>
      </c>
      <c r="E44" s="347" t="s">
        <v>1234</v>
      </c>
      <c r="F44" s="347" t="s">
        <v>778</v>
      </c>
      <c r="G44" s="347" t="s">
        <v>15437</v>
      </c>
      <c r="H44" s="348">
        <v>0</v>
      </c>
      <c r="I44" s="349" t="s">
        <v>1857</v>
      </c>
      <c r="J44" s="349" t="s">
        <v>15443</v>
      </c>
      <c r="K44" s="351"/>
      <c r="L44" s="351"/>
      <c r="M44" s="351"/>
      <c r="N44" s="351"/>
      <c r="O44" s="351"/>
      <c r="P44" s="350"/>
      <c r="Q44" s="352"/>
      <c r="R44" s="236" t="str">
        <f ca="1">IF(ISERROR($V44),"",OFFSET('Smelter Look-up'!$C$4,$V44-4,0)&amp;"")</f>
        <v>Heraeus Precious Metals GmbH &amp; Co. KG</v>
      </c>
      <c r="S44" s="250" t="str">
        <f t="shared" ca="1" si="0"/>
        <v>DE</v>
      </c>
      <c r="T44" s="250" t="str">
        <f ca="1">IF(B44="","",IF(ISERROR(MATCH($J44,SorP!$B$1:$B$6230,0)),"",INDIRECT("'SorP'!$A$"&amp;MATCH($J44,SorP!$B$1:$B$6230,0))))</f>
        <v/>
      </c>
      <c r="U44" s="280"/>
      <c r="V44" s="281">
        <f>IF(C44="",NA(),MATCH($B44&amp;$C44,'Smelter Look-up'!$J:$J,0))</f>
        <v>88</v>
      </c>
      <c r="W44" s="282"/>
      <c r="X44" s="282">
        <f t="shared" si="1"/>
        <v>0</v>
      </c>
      <c r="Y44" s="282"/>
      <c r="Z44" s="282"/>
      <c r="AB44" s="284" t="str">
        <f t="shared" si="2"/>
        <v>GoldHeraeus Precious Metals GmbH &amp; Co. KG</v>
      </c>
    </row>
    <row r="45" spans="1:28" s="283" customFormat="1" ht="51">
      <c r="A45" s="346"/>
      <c r="B45" s="347" t="s">
        <v>1263</v>
      </c>
      <c r="C45" s="353" t="s">
        <v>1969</v>
      </c>
      <c r="D45" s="347" t="s">
        <v>2623</v>
      </c>
      <c r="E45" s="347" t="s">
        <v>1232</v>
      </c>
      <c r="F45" s="347" t="s">
        <v>828</v>
      </c>
      <c r="G45" s="347" t="s">
        <v>15437</v>
      </c>
      <c r="H45" s="348">
        <v>0</v>
      </c>
      <c r="I45" s="349" t="s">
        <v>1850</v>
      </c>
      <c r="J45" s="349" t="s">
        <v>1914</v>
      </c>
      <c r="K45" s="351"/>
      <c r="L45" s="351"/>
      <c r="M45" s="351"/>
      <c r="N45" s="351"/>
      <c r="O45" s="351"/>
      <c r="P45" s="350"/>
      <c r="Q45" s="352"/>
      <c r="R45" s="236" t="str">
        <f ca="1">IF(ISERROR($V45),"",OFFSET('Smelter Look-up'!$C$4,$V45-4,0)&amp;"")</f>
        <v>Shandong Zhaojin Gold &amp; Silver Refinery Co., Ltd.</v>
      </c>
      <c r="S45" s="250" t="str">
        <f t="shared" ca="1" si="0"/>
        <v>CN</v>
      </c>
      <c r="T45" s="250" t="str">
        <f ca="1">IF(B45="","",IF(ISERROR(MATCH($J45,SorP!$B$1:$B$6230,0)),"",INDIRECT("'SorP'!$A$"&amp;MATCH($J45,SorP!$B$1:$B$6230,0))))</f>
        <v>CN-37</v>
      </c>
      <c r="U45" s="280"/>
      <c r="V45" s="281">
        <f>IF(C45="",NA(),MATCH($B45&amp;$C45,'Smelter Look-up'!$J:$J,0))</f>
        <v>275</v>
      </c>
      <c r="W45" s="282"/>
      <c r="X45" s="282">
        <f t="shared" si="1"/>
        <v>0</v>
      </c>
      <c r="Y45" s="282"/>
      <c r="Z45" s="282"/>
      <c r="AB45" s="284" t="str">
        <f t="shared" si="2"/>
        <v>GoldZhaoyuan Gold Group</v>
      </c>
    </row>
    <row r="46" spans="1:28" s="283" customFormat="1" ht="102">
      <c r="A46" s="346"/>
      <c r="B46" s="347" t="s">
        <v>1263</v>
      </c>
      <c r="C46" s="353" t="s">
        <v>2623</v>
      </c>
      <c r="D46" s="347" t="s">
        <v>2623</v>
      </c>
      <c r="E46" s="347" t="s">
        <v>1232</v>
      </c>
      <c r="F46" s="347" t="s">
        <v>828</v>
      </c>
      <c r="G46" s="347" t="s">
        <v>15437</v>
      </c>
      <c r="H46" s="348">
        <v>0</v>
      </c>
      <c r="I46" s="349" t="s">
        <v>1850</v>
      </c>
      <c r="J46" s="349" t="s">
        <v>1914</v>
      </c>
      <c r="K46" s="351"/>
      <c r="L46" s="351"/>
      <c r="M46" s="351"/>
      <c r="N46" s="351"/>
      <c r="O46" s="351"/>
      <c r="P46" s="350"/>
      <c r="Q46" s="352"/>
      <c r="R46" s="236" t="str">
        <f ca="1">IF(ISERROR($V46),"",OFFSET('Smelter Look-up'!$C$4,$V46-4,0)&amp;"")</f>
        <v>Shandong Zhaojin Gold &amp; Silver Refinery Co., Ltd.</v>
      </c>
      <c r="S46" s="250" t="str">
        <f t="shared" ca="1" si="0"/>
        <v>CN</v>
      </c>
      <c r="T46" s="250" t="str">
        <f ca="1">IF(B46="","",IF(ISERROR(MATCH($J46,SorP!$B$1:$B$6230,0)),"",INDIRECT("'SorP'!$A$"&amp;MATCH($J46,SorP!$B$1:$B$6230,0))))</f>
        <v>CN-37</v>
      </c>
      <c r="U46" s="280"/>
      <c r="V46" s="281">
        <f>IF(C46="",NA(),MATCH($B46&amp;$C46,'Smelter Look-up'!$J:$J,0))</f>
        <v>212</v>
      </c>
      <c r="W46" s="282"/>
      <c r="X46" s="282">
        <f t="shared" si="1"/>
        <v>0</v>
      </c>
      <c r="Y46" s="282"/>
      <c r="Z46" s="282"/>
      <c r="AB46" s="284" t="str">
        <f t="shared" si="2"/>
        <v>GoldShandong Zhaojin Gold &amp; Silver Refinery Co., Ltd.</v>
      </c>
    </row>
    <row r="47" spans="1:28" s="283" customFormat="1" ht="114.75">
      <c r="A47" s="346"/>
      <c r="B47" s="347" t="s">
        <v>1263</v>
      </c>
      <c r="C47" s="353" t="s">
        <v>1471</v>
      </c>
      <c r="D47" s="347" t="s">
        <v>1471</v>
      </c>
      <c r="E47" s="347" t="s">
        <v>1232</v>
      </c>
      <c r="F47" s="347" t="s">
        <v>846</v>
      </c>
      <c r="G47" s="347" t="s">
        <v>15437</v>
      </c>
      <c r="H47" s="348">
        <v>0</v>
      </c>
      <c r="I47" s="349" t="s">
        <v>1966</v>
      </c>
      <c r="J47" s="349" t="s">
        <v>1882</v>
      </c>
      <c r="K47" s="351"/>
      <c r="L47" s="351"/>
      <c r="M47" s="351"/>
      <c r="N47" s="351"/>
      <c r="O47" s="351"/>
      <c r="P47" s="350"/>
      <c r="Q47" s="352"/>
      <c r="R47" s="236" t="str">
        <f ca="1">IF(ISERROR($V47),"",OFFSET('Smelter Look-up'!$C$4,$V47-4,0)&amp;"")</f>
        <v>Zhongyuan Gold Smelter of Zhongjin Gold Corporation</v>
      </c>
      <c r="S47" s="250" t="str">
        <f t="shared" ca="1" si="0"/>
        <v>CN</v>
      </c>
      <c r="T47" s="250" t="str">
        <f ca="1">IF(B47="","",IF(ISERROR(MATCH($J47,SorP!$B$1:$B$6230,0)),"",INDIRECT("'SorP'!$A$"&amp;MATCH($J47,SorP!$B$1:$B$6230,0))))</f>
        <v>CN-41</v>
      </c>
      <c r="U47" s="280"/>
      <c r="V47" s="281">
        <f>IF(C47="",NA(),MATCH($B47&amp;$C47,'Smelter Look-up'!$J:$J,0))</f>
        <v>277</v>
      </c>
      <c r="W47" s="282"/>
      <c r="X47" s="282">
        <f t="shared" si="1"/>
        <v>0</v>
      </c>
      <c r="Y47" s="282"/>
      <c r="Z47" s="282"/>
      <c r="AB47" s="284" t="str">
        <f t="shared" si="2"/>
        <v>GoldZhongyuan Gold Smelter of Zhongjin Gold Corporation</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B61" sqref="B6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Challenge Electronics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All products supplied by Challenge Electronics, to the best of our knowledge, coform to the following.</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Joshua Klyman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jklyman@challelec.com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16315952217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Joshua Klyman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jklyman@challelec.com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16315952217</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https://challengeleectronics.com/engineering/quality-management/eicc/?ceel=cmrt</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50"/>
    </row>
    <row r="2" spans="1:6">
      <c r="A2" s="29"/>
      <c r="B2" s="152"/>
      <c r="C2" s="152"/>
      <c r="D2"/>
      <c r="E2" s="30"/>
    </row>
    <row r="3" spans="1:6">
      <c r="A3" s="29"/>
      <c r="B3" s="152"/>
      <c r="C3" s="152"/>
      <c r="D3" s="152"/>
      <c r="E3" s="30"/>
    </row>
    <row r="4" spans="1:6" ht="15.75" customHeight="1">
      <c r="A4" s="29"/>
      <c r="B4" s="448" t="s">
        <v>1026</v>
      </c>
      <c r="C4" s="448"/>
      <c r="D4" s="44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51" t="str">
        <f ca="1">OFFSET(L!$C$1,MATCH("General"&amp;"Cpy",L!$A:$A,0)-1,SL,,)</f>
        <v>© 2018 Responsible Minerals Initiative. All rights reserved.</v>
      </c>
      <c r="C1001" s="451"/>
      <c r="D1001" s="45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W.Sargent</cp:lastModifiedBy>
  <cp:lastPrinted>2015-04-21T20:47:43Z</cp:lastPrinted>
  <dcterms:created xsi:type="dcterms:W3CDTF">2010-06-21T21:00:23Z</dcterms:created>
  <dcterms:modified xsi:type="dcterms:W3CDTF">2018-05-24T15:40:04Z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