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9600" windowHeight="5220"/>
  </bookViews>
  <sheets>
    <sheet name="A" sheetId="3" r:id="rId1"/>
  </sheets>
  <definedNames>
    <definedName name="_xlnm.Print_Area" localSheetId="0">A!$A$1:$Q$48</definedName>
  </definedNames>
  <calcPr calcId="145621"/>
</workbook>
</file>

<file path=xl/calcChain.xml><?xml version="1.0" encoding="utf-8"?>
<calcChain xmlns="http://schemas.openxmlformats.org/spreadsheetml/2006/main">
  <c r="K22" i="3" l="1"/>
  <c r="M29" i="3"/>
  <c r="K24" i="3"/>
  <c r="K20" i="3"/>
  <c r="K18" i="3"/>
  <c r="I29" i="3" l="1"/>
  <c r="P29" i="3" s="1"/>
  <c r="N22" i="3" s="1"/>
  <c r="N23" i="3" s="1"/>
  <c r="P18" i="3"/>
  <c r="P19" i="3" s="1"/>
  <c r="M24" i="3"/>
  <c r="M25" i="3" s="1"/>
  <c r="I30" i="3"/>
  <c r="M30" i="3" s="1"/>
  <c r="O20" i="3"/>
  <c r="O21" i="3" s="1"/>
  <c r="L26" i="3"/>
</calcChain>
</file>

<file path=xl/sharedStrings.xml><?xml version="1.0" encoding="utf-8"?>
<sst xmlns="http://schemas.openxmlformats.org/spreadsheetml/2006/main" count="70" uniqueCount="62">
  <si>
    <t>Data</t>
  </si>
  <si>
    <t>Cavity height</t>
  </si>
  <si>
    <t>Cavity diameter</t>
  </si>
  <si>
    <t>Alpha</t>
  </si>
  <si>
    <t>cubic inches</t>
  </si>
  <si>
    <t>cubic feet</t>
  </si>
  <si>
    <t>mm</t>
  </si>
  <si>
    <t>inches</t>
  </si>
  <si>
    <t>Hz.</t>
  </si>
  <si>
    <t>D</t>
  </si>
  <si>
    <t>H</t>
  </si>
  <si>
    <t>d</t>
  </si>
  <si>
    <t>h</t>
  </si>
  <si>
    <t>Calculated values in inches</t>
  </si>
  <si>
    <t>Dim.</t>
  </si>
  <si>
    <t>Tel:  800-722-8197
631-595-2217
Fax: 631-667-5484</t>
  </si>
  <si>
    <r>
      <rPr>
        <b/>
        <sz val="24"/>
        <color indexed="12"/>
        <rFont val="Arial"/>
        <family val="2"/>
      </rPr>
      <t>Challenge Electronics</t>
    </r>
    <r>
      <rPr>
        <b/>
        <sz val="14"/>
        <color indexed="12"/>
        <rFont val="Arial"/>
        <family val="2"/>
      </rPr>
      <t xml:space="preserve">
</t>
    </r>
    <r>
      <rPr>
        <b/>
        <sz val="18"/>
        <color indexed="12"/>
        <rFont val="Arial"/>
        <family val="2"/>
      </rPr>
      <t>95 East Jefryn Blvd.
Deer Park, NY
USA</t>
    </r>
  </si>
  <si>
    <r>
      <t xml:space="preserve">Web: </t>
    </r>
    <r>
      <rPr>
        <b/>
        <u/>
        <sz val="18"/>
        <color indexed="12"/>
        <rFont val="Arial"/>
        <family val="2"/>
      </rPr>
      <t xml:space="preserve">www.challengeelectronics.com </t>
    </r>
    <r>
      <rPr>
        <b/>
        <sz val="18"/>
        <color indexed="12"/>
        <rFont val="Arial"/>
        <family val="2"/>
      </rPr>
      <t xml:space="preserve">
email:       </t>
    </r>
    <r>
      <rPr>
        <b/>
        <u/>
        <sz val="18"/>
        <color indexed="12"/>
        <rFont val="Arial"/>
        <family val="2"/>
      </rPr>
      <t xml:space="preserve">sales@challelec.com 
engineering@challelec.com </t>
    </r>
  </si>
  <si>
    <t>Input the dimension data in the Cream color cells.</t>
  </si>
  <si>
    <t>1.</t>
  </si>
  <si>
    <t>2.</t>
  </si>
  <si>
    <t>Notes:</t>
  </si>
  <si>
    <t>Calculations results, in RED, are close estimates to the actual values. Final Values should be achieved with fine adjustment through experiments.</t>
  </si>
  <si>
    <t>C =</t>
  </si>
  <si>
    <t>Mechanical Resonant Frequency</t>
  </si>
  <si>
    <t>Speed of Sound</t>
  </si>
  <si>
    <t>D =</t>
  </si>
  <si>
    <t>H =</t>
  </si>
  <si>
    <t>Sound Cavity Diameter</t>
  </si>
  <si>
    <t>Sound Cavity Height</t>
  </si>
  <si>
    <t>d =</t>
  </si>
  <si>
    <t>Sound Port Diameter</t>
  </si>
  <si>
    <t>Sound Port Length</t>
  </si>
  <si>
    <t>Volume</t>
  </si>
  <si>
    <t>Helmholtz Sound Cavity Chamber and Sound Port calculations</t>
  </si>
  <si>
    <t>In order to Maximize the Sound Pressure Level output  a Sound Cavity Chamber and Sound Port must be designed. The acoustical design is based on  the  “Helmholtz Resonator."</t>
  </si>
  <si>
    <t>The following steps are recommended to achieve the best results.</t>
  </si>
  <si>
    <t>The Resonant Frequency of the Sound Cavity Chamber and Sound Port should be close but under the Resonant Frequency of the Sounding producing Device (the Diaphragm and Piezo Element).</t>
  </si>
  <si>
    <t>Sound Port diameter</t>
  </si>
  <si>
    <t>Sound Port  length</t>
  </si>
  <si>
    <t>Designing Acoustical Sound Chamber for Maximum Sound Pressure Level</t>
  </si>
  <si>
    <t>By: Ely Zofan</t>
  </si>
  <si>
    <t>AN-PTA-14-115  Rev. 1-2016</t>
  </si>
  <si>
    <t xml:space="preserve">F = </t>
  </si>
  <si>
    <t>Mounting Style, Mounting Glue, and Housing Material will affect the Resonant Frequency and the Sound Pressure Level.</t>
  </si>
  <si>
    <t>1)</t>
  </si>
  <si>
    <t>2)</t>
  </si>
  <si>
    <t>3)</t>
  </si>
  <si>
    <t>4)</t>
  </si>
  <si>
    <t>Nodal Mount use only Silicon glue and Edge Mount could use Epoxy or Silicon glue</t>
  </si>
  <si>
    <t>The Helmholtz Resonance Formula:</t>
  </si>
  <si>
    <t xml:space="preserve">
   The "Helmholtz Resonance" is the phenomenon of air resonance in a cavity, such as when one blows across the top of an empty bottle. The name comes from a device created in the 1850s by Hermann von Helmholtz, the "Helmholtz Resonator", which he, the author of the classic study of acoustic science, used to identify the various frequencies or musical pitches present in music and other complex sounds.
   When air is forced into a cavity, the pressure inside increases. When the external force pushing the air into the cavity is removed, the higher-pressure air inside will flow out. The cavity will be left at a pressure slightly lower than the outside, causing air to be drawn back in. This process repeats with the magnitude of the pressure changes decreasing each time.
   The air in the Sound Port (the neck of the Sound Cavity Chamber) has mass. Since it is in motion, it possesses some momentum. A longer port would make for a larger mass, and vice-versa. The diameter of the port is related to the mass of air and the volume of the chamber. A port that is too small in area for the chamber volume will Resist (Choke) the flow, while one that is too large in area for the chamber volume tends to reduce the momentum of the air in the port.</t>
  </si>
  <si>
    <t>Dimensions Parameters</t>
  </si>
  <si>
    <t>Fo</t>
  </si>
  <si>
    <t>Resonant Frequency</t>
  </si>
  <si>
    <t>Additional General Points Of Information</t>
  </si>
  <si>
    <t>Edge Mount with Epoxy will increase the SPL about 2 dB</t>
  </si>
  <si>
    <t>Herded Plastics, like Glass Filled Polyester,  will increase the SPL about 2 dB</t>
  </si>
  <si>
    <t xml:space="preserve">   The calculations results are close estimates to the actual values. Final Values should be achieved with fine adjustment through experiments.</t>
  </si>
  <si>
    <t>Use Nodal Mount for 3 Terminals Feedback Piezoelectric Circuits
Use Edge Mount for a wider Frequency Bandwidth</t>
  </si>
  <si>
    <t>Edge Mount will lower the Piezo Resonant Frequency between 100 and 200 Hz.</t>
  </si>
  <si>
    <t>h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</si>
</sst>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164" formatCode="0.00000E+00"/>
    <numFmt numFmtId="165" formatCode="0.0000"/>
    <numFmt numFmtId="166" formatCode="0.0000E+00"/>
    <numFmt numFmtId="167" formatCode="0.000E+00"/>
    <numFmt numFmtId="168" formatCode="#,##0.0000"/>
    <numFmt numFmtId="169" formatCode="#,##0.000"/>
    <numFmt numFmtId="170" formatCode="#,##0.0"/>
  </numFmts>
  <fonts count="28" x14ac:knownFonts="1">
    <font>
      <sz val="12"/>
      <name val="Arial"/>
    </font>
    <font>
      <sz val="18"/>
      <name val="Arial"/>
    </font>
    <font>
      <sz val="8"/>
      <name val="Arial"/>
    </font>
    <font>
      <b/>
      <sz val="14"/>
      <name val="Arial"/>
      <family val="2"/>
    </font>
    <font>
      <sz val="12"/>
      <name val="Arial"/>
      <family val="2"/>
    </font>
    <font>
      <b/>
      <sz val="16"/>
      <name val="Arial"/>
      <family val="2"/>
    </font>
    <font>
      <b/>
      <sz val="14"/>
      <color indexed="12"/>
      <name val="Arial"/>
      <family val="2"/>
    </font>
    <font>
      <sz val="16"/>
      <name val="Arial"/>
      <family val="2"/>
    </font>
    <font>
      <b/>
      <sz val="24"/>
      <color indexed="12"/>
      <name val="Arial"/>
      <family val="2"/>
    </font>
    <font>
      <b/>
      <sz val="18"/>
      <color indexed="12"/>
      <name val="Arial"/>
      <family val="2"/>
    </font>
    <font>
      <b/>
      <u/>
      <sz val="18"/>
      <color indexed="12"/>
      <name val="Arial"/>
      <family val="2"/>
    </font>
    <font>
      <sz val="14"/>
      <name val="Arial"/>
      <family val="2"/>
    </font>
    <font>
      <b/>
      <sz val="16"/>
      <color rgb="FFFF0000"/>
      <name val="Arial"/>
      <family val="2"/>
    </font>
    <font>
      <b/>
      <sz val="16"/>
      <color rgb="FF0000FF"/>
      <name val="Arial"/>
      <family val="2"/>
    </font>
    <font>
      <b/>
      <sz val="14"/>
      <color rgb="FF0000FF"/>
      <name val="Arial"/>
      <family val="2"/>
    </font>
    <font>
      <sz val="14"/>
      <color rgb="FF000000"/>
      <name val="Arial"/>
      <family val="2"/>
    </font>
    <font>
      <b/>
      <sz val="18"/>
      <color rgb="FF0000FF"/>
      <name val="Arial"/>
      <family val="2"/>
    </font>
    <font>
      <b/>
      <sz val="18"/>
      <color rgb="FF000000"/>
      <name val="Arial"/>
      <family val="2"/>
    </font>
    <font>
      <b/>
      <sz val="28"/>
      <color theme="0"/>
      <name val="Arial"/>
      <family val="2"/>
    </font>
    <font>
      <b/>
      <sz val="12"/>
      <color theme="0" tint="-0.499984740745262"/>
      <name val="Arial"/>
      <family val="2"/>
    </font>
    <font>
      <sz val="12"/>
      <color theme="0" tint="-0.499984740745262"/>
      <name val="Arial"/>
      <family val="2"/>
    </font>
    <font>
      <b/>
      <sz val="14"/>
      <color theme="0" tint="-0.499984740745262"/>
      <name val="Arial"/>
      <family val="2"/>
    </font>
    <font>
      <b/>
      <sz val="16"/>
      <color rgb="FF000000"/>
      <name val="Arial"/>
      <family val="2"/>
    </font>
    <font>
      <b/>
      <sz val="22"/>
      <color theme="0"/>
      <name val="Arial"/>
      <family val="2"/>
    </font>
    <font>
      <b/>
      <sz val="18"/>
      <name val="Arial"/>
      <family val="2"/>
    </font>
    <font>
      <b/>
      <sz val="20"/>
      <name val="Arial"/>
      <family val="2"/>
    </font>
    <font>
      <b/>
      <sz val="20"/>
      <color rgb="FF0000FF"/>
      <name val="Arial"/>
      <family val="2"/>
    </font>
    <font>
      <b/>
      <sz val="17"/>
      <color rgb="FF00000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00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0000C8"/>
        <bgColor indexed="64"/>
      </patternFill>
    </fill>
  </fills>
  <borders count="8">
    <border>
      <left/>
      <right/>
      <top/>
      <bottom/>
      <diagonal/>
    </border>
    <border>
      <left/>
      <right/>
      <top style="double">
        <color indexed="0"/>
      </top>
      <bottom/>
      <diagonal/>
    </border>
    <border>
      <left style="thin">
        <color rgb="FF0000FF"/>
      </left>
      <right style="thin">
        <color rgb="FF0000FF"/>
      </right>
      <top style="thin">
        <color rgb="FF0000FF"/>
      </top>
      <bottom style="thin">
        <color rgb="FF0000FF"/>
      </bottom>
      <diagonal/>
    </border>
    <border>
      <left style="thin">
        <color rgb="FF0000FF"/>
      </left>
      <right style="thick">
        <color rgb="FF0000FF"/>
      </right>
      <top style="thin">
        <color rgb="FF0000FF"/>
      </top>
      <bottom style="thin">
        <color rgb="FF0000FF"/>
      </bottom>
      <diagonal/>
    </border>
    <border>
      <left style="thick">
        <color rgb="FF0000FF"/>
      </left>
      <right style="thin">
        <color rgb="FF0000FF"/>
      </right>
      <top style="thin">
        <color rgb="FF0000FF"/>
      </top>
      <bottom style="thin">
        <color rgb="FF0000FF"/>
      </bottom>
      <diagonal/>
    </border>
    <border>
      <left style="thin">
        <color rgb="FF0000FF"/>
      </left>
      <right style="thin">
        <color rgb="FF0000FF"/>
      </right>
      <top style="thick">
        <color rgb="FF0000FF"/>
      </top>
      <bottom style="thin">
        <color rgb="FF0000FF"/>
      </bottom>
      <diagonal/>
    </border>
    <border>
      <left style="thin">
        <color rgb="FF0000FF"/>
      </left>
      <right style="thick">
        <color rgb="FF0000FF"/>
      </right>
      <top style="thick">
        <color rgb="FF0000FF"/>
      </top>
      <bottom style="thin">
        <color rgb="FF0000FF"/>
      </bottom>
      <diagonal/>
    </border>
    <border>
      <left style="thick">
        <color rgb="FF0000FF"/>
      </left>
      <right style="thin">
        <color rgb="FF0000FF"/>
      </right>
      <top style="thick">
        <color rgb="FF0000FF"/>
      </top>
      <bottom style="thin">
        <color rgb="FF0000FF"/>
      </bottom>
      <diagonal/>
    </border>
  </borders>
  <cellStyleXfs count="8">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1" applyNumberFormat="0" applyFont="0" applyBorder="0" applyAlignment="0" applyProtection="0"/>
  </cellStyleXfs>
  <cellXfs count="103">
    <xf numFmtId="164" fontId="0" fillId="0" borderId="0" xfId="0" applyNumberFormat="1" applyAlignment="1"/>
    <xf numFmtId="165" fontId="12" fillId="2" borderId="2" xfId="0" applyNumberFormat="1" applyFont="1" applyFill="1" applyBorder="1" applyAlignment="1" applyProtection="1">
      <alignment horizontal="center" vertical="center"/>
    </xf>
    <xf numFmtId="168" fontId="12" fillId="2" borderId="2" xfId="0" applyNumberFormat="1" applyFont="1" applyFill="1" applyBorder="1" applyAlignment="1" applyProtection="1">
      <alignment horizontal="center" vertical="center"/>
    </xf>
    <xf numFmtId="3" fontId="12" fillId="2" borderId="2" xfId="0" applyNumberFormat="1" applyFont="1" applyFill="1" applyBorder="1" applyAlignment="1" applyProtection="1">
      <alignment horizontal="center" vertical="center"/>
    </xf>
    <xf numFmtId="4" fontId="12" fillId="2" borderId="2" xfId="0" applyNumberFormat="1" applyFont="1" applyFill="1" applyBorder="1" applyAlignment="1" applyProtection="1">
      <alignment horizontal="center" vertical="center"/>
    </xf>
    <xf numFmtId="3" fontId="13" fillId="3" borderId="2" xfId="0" applyNumberFormat="1" applyFont="1" applyFill="1" applyBorder="1" applyAlignment="1" applyProtection="1">
      <alignment horizontal="center" vertical="center"/>
      <protection locked="0"/>
    </xf>
    <xf numFmtId="164" fontId="3" fillId="4" borderId="2" xfId="0" applyNumberFormat="1" applyFont="1" applyFill="1" applyBorder="1" applyAlignment="1" applyProtection="1">
      <alignment horizontal="center" vertical="center"/>
    </xf>
    <xf numFmtId="164" fontId="14" fillId="2" borderId="2" xfId="0" applyNumberFormat="1" applyFont="1" applyFill="1" applyBorder="1" applyAlignment="1" applyProtection="1">
      <alignment horizontal="center" vertical="center"/>
    </xf>
    <xf numFmtId="164" fontId="15" fillId="0" borderId="0" xfId="0" applyNumberFormat="1" applyFont="1" applyAlignment="1">
      <alignment horizontal="left" vertical="center" wrapText="1"/>
    </xf>
    <xf numFmtId="170" fontId="13" fillId="3" borderId="2" xfId="0" applyNumberFormat="1" applyFont="1" applyFill="1" applyBorder="1" applyAlignment="1" applyProtection="1">
      <alignment horizontal="center" vertical="center"/>
      <protection locked="0"/>
    </xf>
    <xf numFmtId="165" fontId="12" fillId="2" borderId="3" xfId="0" applyNumberFormat="1" applyFont="1" applyFill="1" applyBorder="1" applyAlignment="1" applyProtection="1">
      <alignment horizontal="center" vertical="center"/>
    </xf>
    <xf numFmtId="4" fontId="12" fillId="2" borderId="3" xfId="0" applyNumberFormat="1" applyFont="1" applyFill="1" applyBorder="1" applyAlignment="1" applyProtection="1">
      <alignment horizontal="center" vertical="center"/>
    </xf>
    <xf numFmtId="169" fontId="13" fillId="2" borderId="2" xfId="0" applyNumberFormat="1" applyFont="1" applyFill="1" applyBorder="1" applyAlignment="1" applyProtection="1">
      <alignment horizontal="center" vertical="center"/>
    </xf>
    <xf numFmtId="164" fontId="0" fillId="0" borderId="0" xfId="0" applyNumberFormat="1" applyAlignment="1" applyProtection="1">
      <protection locked="0"/>
    </xf>
    <xf numFmtId="164" fontId="15" fillId="0" borderId="0" xfId="0" applyNumberFormat="1" applyFont="1" applyAlignment="1" applyProtection="1">
      <alignment horizontal="left" vertical="center" wrapText="1"/>
      <protection locked="0"/>
    </xf>
    <xf numFmtId="164" fontId="16" fillId="4" borderId="2" xfId="0" applyNumberFormat="1" applyFont="1" applyFill="1" applyBorder="1" applyAlignment="1" applyProtection="1">
      <alignment horizontal="left" vertical="center"/>
    </xf>
    <xf numFmtId="164" fontId="5" fillId="3" borderId="2" xfId="0" quotePrefix="1" applyNumberFormat="1" applyFont="1" applyFill="1" applyBorder="1" applyAlignment="1" applyProtection="1">
      <alignment horizontal="center" vertical="center" wrapText="1"/>
    </xf>
    <xf numFmtId="170" fontId="13" fillId="3" borderId="2" xfId="0" applyNumberFormat="1" applyFont="1" applyFill="1" applyBorder="1" applyAlignment="1" applyProtection="1">
      <alignment horizontal="center" vertical="center"/>
    </xf>
    <xf numFmtId="3" fontId="20" fillId="8" borderId="2" xfId="0" applyNumberFormat="1" applyFont="1" applyFill="1" applyBorder="1" applyAlignment="1" applyProtection="1">
      <alignment horizontal="center" vertical="center"/>
      <protection hidden="1"/>
    </xf>
    <xf numFmtId="165" fontId="20" fillId="8" borderId="2" xfId="0" applyNumberFormat="1" applyFont="1" applyFill="1" applyBorder="1" applyAlignment="1" applyProtection="1">
      <alignment horizontal="center" vertical="center"/>
      <protection hidden="1"/>
    </xf>
    <xf numFmtId="164" fontId="19" fillId="8" borderId="2" xfId="0" applyNumberFormat="1" applyFont="1" applyFill="1" applyBorder="1" applyAlignment="1" applyProtection="1">
      <alignment horizontal="right" vertical="center"/>
      <protection hidden="1"/>
    </xf>
    <xf numFmtId="11" fontId="19" fillId="8" borderId="2" xfId="0" applyNumberFormat="1" applyFont="1" applyFill="1" applyBorder="1" applyAlignment="1" applyProtection="1">
      <alignment horizontal="center" vertical="center"/>
      <protection hidden="1"/>
    </xf>
    <xf numFmtId="165" fontId="19" fillId="8" borderId="3" xfId="0" applyNumberFormat="1" applyFont="1" applyFill="1" applyBorder="1" applyAlignment="1" applyProtection="1">
      <alignment horizontal="center" vertical="center"/>
      <protection hidden="1"/>
    </xf>
    <xf numFmtId="165" fontId="21" fillId="8" borderId="2" xfId="0" applyNumberFormat="1" applyFont="1" applyFill="1" applyBorder="1" applyAlignment="1" applyProtection="1">
      <alignment horizontal="right" vertical="center"/>
      <protection hidden="1"/>
    </xf>
    <xf numFmtId="1" fontId="16" fillId="4" borderId="2" xfId="0" applyNumberFormat="1" applyFont="1" applyFill="1" applyBorder="1" applyAlignment="1" applyProtection="1">
      <alignment horizontal="center" vertical="center"/>
    </xf>
    <xf numFmtId="164" fontId="24" fillId="0" borderId="4" xfId="0" applyNumberFormat="1" applyFont="1" applyBorder="1" applyAlignment="1" applyProtection="1">
      <alignment horizontal="right" vertical="center" wrapText="1"/>
    </xf>
    <xf numFmtId="164" fontId="16" fillId="4" borderId="2" xfId="0" applyNumberFormat="1" applyFont="1" applyFill="1" applyBorder="1" applyAlignment="1" applyProtection="1">
      <alignment horizontal="center" vertical="center"/>
    </xf>
    <xf numFmtId="164" fontId="24" fillId="0" borderId="4" xfId="0" applyNumberFormat="1" applyFont="1" applyBorder="1" applyAlignment="1" applyProtection="1">
      <alignment horizontal="center" vertical="center" wrapText="1"/>
    </xf>
    <xf numFmtId="164" fontId="5" fillId="0" borderId="2" xfId="0" applyNumberFormat="1" applyFont="1" applyBorder="1" applyAlignment="1" applyProtection="1">
      <alignment horizontal="left" vertical="center" wrapText="1"/>
    </xf>
    <xf numFmtId="164" fontId="5" fillId="0" borderId="3" xfId="0" applyNumberFormat="1" applyFont="1" applyBorder="1" applyAlignment="1" applyProtection="1">
      <alignment horizontal="left" vertical="center" wrapText="1"/>
    </xf>
    <xf numFmtId="164" fontId="0" fillId="9" borderId="0" xfId="0" applyNumberFormat="1" applyFill="1" applyAlignment="1">
      <alignment horizontal="center"/>
    </xf>
    <xf numFmtId="164" fontId="16" fillId="0" borderId="5" xfId="0" applyNumberFormat="1" applyFont="1" applyBorder="1" applyAlignment="1" applyProtection="1">
      <alignment horizontal="center" vertical="center" wrapText="1"/>
    </xf>
    <xf numFmtId="164" fontId="16" fillId="0" borderId="6" xfId="0" applyNumberFormat="1" applyFont="1" applyBorder="1" applyAlignment="1" applyProtection="1">
      <alignment horizontal="center" vertical="center" wrapText="1"/>
    </xf>
    <xf numFmtId="164" fontId="16" fillId="0" borderId="2" xfId="0" applyNumberFormat="1" applyFont="1" applyBorder="1" applyAlignment="1" applyProtection="1">
      <alignment horizontal="center" vertical="center" wrapText="1"/>
    </xf>
    <xf numFmtId="164" fontId="16" fillId="0" borderId="3" xfId="0" applyNumberFormat="1" applyFont="1" applyBorder="1" applyAlignment="1" applyProtection="1">
      <alignment horizontal="center" vertical="center" wrapText="1"/>
    </xf>
    <xf numFmtId="164" fontId="16" fillId="0" borderId="5" xfId="0" applyNumberFormat="1" applyFont="1" applyBorder="1" applyAlignment="1" applyProtection="1">
      <alignment horizontal="right" vertical="center" wrapText="1"/>
    </xf>
    <xf numFmtId="164" fontId="16" fillId="0" borderId="2" xfId="0" applyNumberFormat="1" applyFont="1" applyBorder="1" applyAlignment="1" applyProtection="1">
      <alignment horizontal="right" vertical="center" wrapText="1"/>
    </xf>
    <xf numFmtId="164" fontId="0" fillId="0" borderId="7"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164" fontId="0" fillId="0" borderId="4" xfId="0" applyNumberFormat="1" applyBorder="1" applyAlignment="1" applyProtection="1">
      <alignment horizontal="center" vertical="center"/>
    </xf>
    <xf numFmtId="164" fontId="0" fillId="0" borderId="2" xfId="0" applyNumberFormat="1" applyBorder="1" applyAlignment="1" applyProtection="1">
      <alignment horizontal="center" vertical="center"/>
    </xf>
    <xf numFmtId="164" fontId="6" fillId="0" borderId="5" xfId="0" applyNumberFormat="1" applyFont="1" applyBorder="1" applyAlignment="1" applyProtection="1">
      <alignment horizontal="left" vertical="center" wrapText="1"/>
    </xf>
    <xf numFmtId="164" fontId="6" fillId="0" borderId="2" xfId="0" applyNumberFormat="1" applyFont="1" applyBorder="1" applyAlignment="1" applyProtection="1">
      <alignment horizontal="left" vertical="center" wrapText="1"/>
    </xf>
    <xf numFmtId="164" fontId="5" fillId="4" borderId="2" xfId="0" applyNumberFormat="1" applyFont="1" applyFill="1" applyBorder="1" applyAlignment="1" applyProtection="1">
      <alignment horizontal="center" vertical="center"/>
    </xf>
    <xf numFmtId="1" fontId="16" fillId="4" borderId="2" xfId="0" applyNumberFormat="1" applyFont="1" applyFill="1" applyBorder="1" applyAlignment="1" applyProtection="1">
      <alignment horizontal="center" vertical="center"/>
    </xf>
    <xf numFmtId="164" fontId="24" fillId="0" borderId="4" xfId="0" applyNumberFormat="1" applyFont="1" applyBorder="1" applyAlignment="1" applyProtection="1">
      <alignment horizontal="left" vertical="center" wrapText="1"/>
    </xf>
    <xf numFmtId="164" fontId="24" fillId="0" borderId="2" xfId="0" applyNumberFormat="1" applyFont="1" applyBorder="1" applyAlignment="1" applyProtection="1">
      <alignment horizontal="left" vertical="center" wrapText="1"/>
    </xf>
    <xf numFmtId="164" fontId="24" fillId="0" borderId="3" xfId="0" applyNumberFormat="1" applyFont="1" applyBorder="1" applyAlignment="1" applyProtection="1">
      <alignment horizontal="left" vertical="center" wrapText="1"/>
    </xf>
    <xf numFmtId="164" fontId="26" fillId="0" borderId="4" xfId="0" applyNumberFormat="1" applyFont="1" applyBorder="1" applyAlignment="1" applyProtection="1">
      <alignment horizontal="center" vertical="center" wrapText="1"/>
    </xf>
    <xf numFmtId="164" fontId="26" fillId="0" borderId="2" xfId="0" applyNumberFormat="1" applyFont="1" applyBorder="1" applyAlignment="1" applyProtection="1">
      <alignment horizontal="center" vertical="center" wrapText="1"/>
    </xf>
    <xf numFmtId="165" fontId="12" fillId="6" borderId="2" xfId="0" applyNumberFormat="1" applyFont="1" applyFill="1" applyBorder="1" applyAlignment="1" applyProtection="1">
      <alignment horizontal="center" vertical="center"/>
    </xf>
    <xf numFmtId="165" fontId="12" fillId="6" borderId="3" xfId="0" applyNumberFormat="1" applyFont="1" applyFill="1" applyBorder="1" applyAlignment="1" applyProtection="1">
      <alignment horizontal="center" vertical="center"/>
    </xf>
    <xf numFmtId="164" fontId="27" fillId="0" borderId="4" xfId="0" applyNumberFormat="1" applyFont="1" applyBorder="1" applyAlignment="1" applyProtection="1">
      <alignment horizontal="left" vertical="center" wrapText="1" indent="1"/>
    </xf>
    <xf numFmtId="164" fontId="27" fillId="0" borderId="2" xfId="0" applyNumberFormat="1" applyFont="1" applyBorder="1" applyAlignment="1" applyProtection="1">
      <alignment horizontal="left" vertical="center" wrapText="1" indent="1"/>
    </xf>
    <xf numFmtId="164" fontId="27" fillId="0" borderId="3" xfId="0" applyNumberFormat="1" applyFont="1" applyBorder="1" applyAlignment="1" applyProtection="1">
      <alignment horizontal="left" vertical="center" wrapText="1" indent="1"/>
    </xf>
    <xf numFmtId="164" fontId="23" fillId="9" borderId="4" xfId="0" applyNumberFormat="1" applyFont="1" applyFill="1" applyBorder="1" applyAlignment="1" applyProtection="1">
      <alignment horizontal="center" vertical="center" wrapText="1"/>
    </xf>
    <xf numFmtId="164" fontId="23" fillId="9" borderId="2" xfId="0" applyNumberFormat="1" applyFont="1" applyFill="1" applyBorder="1" applyAlignment="1" applyProtection="1">
      <alignment horizontal="center" vertical="center" wrapText="1"/>
    </xf>
    <xf numFmtId="164" fontId="23" fillId="9" borderId="3" xfId="0" applyNumberFormat="1" applyFont="1" applyFill="1" applyBorder="1" applyAlignment="1" applyProtection="1">
      <alignment horizontal="center" vertical="center" wrapText="1"/>
    </xf>
    <xf numFmtId="164" fontId="0" fillId="8" borderId="2" xfId="0" applyNumberFormat="1" applyFill="1" applyBorder="1" applyAlignment="1" applyProtection="1">
      <alignment horizontal="center" vertical="center"/>
    </xf>
    <xf numFmtId="164" fontId="17" fillId="0" borderId="2" xfId="0" quotePrefix="1" applyNumberFormat="1" applyFont="1" applyBorder="1" applyAlignment="1" applyProtection="1">
      <alignment horizontal="center" vertical="top" wrapText="1"/>
    </xf>
    <xf numFmtId="165" fontId="19" fillId="8" borderId="2" xfId="0" applyNumberFormat="1" applyFont="1" applyFill="1" applyBorder="1" applyAlignment="1" applyProtection="1">
      <alignment horizontal="left" vertical="center"/>
      <protection hidden="1"/>
    </xf>
    <xf numFmtId="165" fontId="19" fillId="8" borderId="3" xfId="0" applyNumberFormat="1" applyFont="1" applyFill="1" applyBorder="1" applyAlignment="1" applyProtection="1">
      <alignment horizontal="left" vertical="center"/>
      <protection hidden="1"/>
    </xf>
    <xf numFmtId="1" fontId="19" fillId="8" borderId="2" xfId="0" applyNumberFormat="1" applyFont="1" applyFill="1" applyBorder="1" applyAlignment="1" applyProtection="1">
      <alignment horizontal="center" vertical="center"/>
      <protection hidden="1"/>
    </xf>
    <xf numFmtId="165" fontId="20" fillId="8" borderId="2" xfId="0" applyNumberFormat="1" applyFont="1" applyFill="1" applyBorder="1" applyAlignment="1" applyProtection="1">
      <alignment horizontal="right" vertical="center"/>
      <protection hidden="1"/>
    </xf>
    <xf numFmtId="164" fontId="3" fillId="0" borderId="4" xfId="0" applyNumberFormat="1" applyFont="1" applyBorder="1" applyAlignment="1" applyProtection="1">
      <alignment horizontal="center" vertical="center" wrapText="1"/>
    </xf>
    <xf numFmtId="164" fontId="3" fillId="0" borderId="2" xfId="0" applyNumberFormat="1" applyFont="1" applyBorder="1" applyAlignment="1" applyProtection="1">
      <alignment horizontal="center" vertical="center" wrapText="1"/>
    </xf>
    <xf numFmtId="166" fontId="19" fillId="8" borderId="2" xfId="0" applyNumberFormat="1" applyFont="1" applyFill="1" applyBorder="1" applyAlignment="1" applyProtection="1">
      <alignment horizontal="center" vertical="center"/>
      <protection hidden="1"/>
    </xf>
    <xf numFmtId="164" fontId="16" fillId="4" borderId="2" xfId="0" applyNumberFormat="1" applyFont="1" applyFill="1" applyBorder="1" applyAlignment="1" applyProtection="1">
      <alignment horizontal="center" vertical="center"/>
    </xf>
    <xf numFmtId="164" fontId="5" fillId="0" borderId="4"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164" fontId="19" fillId="8" borderId="2" xfId="0" applyNumberFormat="1" applyFont="1" applyFill="1" applyBorder="1" applyAlignment="1" applyProtection="1">
      <alignment horizontal="center" vertical="center"/>
      <protection hidden="1"/>
    </xf>
    <xf numFmtId="164" fontId="18" fillId="5" borderId="4" xfId="0" applyNumberFormat="1" applyFont="1" applyFill="1" applyBorder="1" applyAlignment="1" applyProtection="1">
      <alignment horizontal="center" vertical="center" wrapText="1"/>
    </xf>
    <xf numFmtId="164" fontId="18" fillId="5" borderId="2" xfId="0" applyNumberFormat="1" applyFont="1" applyFill="1" applyBorder="1" applyAlignment="1" applyProtection="1">
      <alignment horizontal="center" vertical="center" wrapText="1"/>
    </xf>
    <xf numFmtId="164" fontId="18" fillId="5" borderId="3" xfId="0" applyNumberFormat="1" applyFont="1" applyFill="1" applyBorder="1" applyAlignment="1" applyProtection="1">
      <alignment horizontal="center" vertical="center" wrapText="1"/>
    </xf>
    <xf numFmtId="164" fontId="17" fillId="0" borderId="2" xfId="0" applyNumberFormat="1" applyFont="1" applyBorder="1" applyAlignment="1" applyProtection="1">
      <alignment horizontal="justify" vertical="center" wrapText="1"/>
    </xf>
    <xf numFmtId="164" fontId="17" fillId="0" borderId="3" xfId="0" applyNumberFormat="1" applyFont="1" applyBorder="1" applyAlignment="1" applyProtection="1">
      <alignment horizontal="justify" vertical="center" wrapText="1"/>
    </xf>
    <xf numFmtId="164" fontId="16" fillId="4" borderId="2" xfId="0" applyNumberFormat="1" applyFont="1" applyFill="1" applyBorder="1" applyAlignment="1" applyProtection="1">
      <alignment horizontal="left" vertical="center"/>
    </xf>
    <xf numFmtId="164" fontId="17" fillId="0" borderId="2" xfId="0" applyNumberFormat="1" applyFont="1" applyBorder="1" applyAlignment="1" applyProtection="1">
      <alignment horizontal="left" vertical="center" wrapText="1"/>
    </xf>
    <xf numFmtId="164" fontId="17" fillId="0" borderId="3" xfId="0" applyNumberFormat="1" applyFont="1" applyBorder="1" applyAlignment="1" applyProtection="1">
      <alignment horizontal="left" vertical="center" wrapText="1"/>
    </xf>
    <xf numFmtId="164" fontId="22" fillId="0" borderId="2" xfId="0" applyNumberFormat="1" applyFont="1" applyBorder="1" applyAlignment="1" applyProtection="1">
      <alignment horizontal="justify" vertical="center" wrapText="1"/>
    </xf>
    <xf numFmtId="164" fontId="22" fillId="0" borderId="3" xfId="0" applyNumberFormat="1" applyFont="1" applyBorder="1" applyAlignment="1" applyProtection="1">
      <alignment horizontal="justify" vertical="center" wrapText="1"/>
    </xf>
    <xf numFmtId="165" fontId="20" fillId="8" borderId="2" xfId="0" applyNumberFormat="1" applyFont="1" applyFill="1" applyBorder="1" applyAlignment="1" applyProtection="1">
      <alignment horizontal="center" vertical="center"/>
      <protection hidden="1"/>
    </xf>
    <xf numFmtId="165" fontId="20" fillId="8" borderId="3" xfId="0" applyNumberFormat="1" applyFont="1" applyFill="1" applyBorder="1" applyAlignment="1" applyProtection="1">
      <alignment horizontal="center" vertical="center"/>
      <protection hidden="1"/>
    </xf>
    <xf numFmtId="164" fontId="11" fillId="2" borderId="2" xfId="0" applyNumberFormat="1" applyFont="1" applyFill="1" applyBorder="1" applyAlignment="1" applyProtection="1">
      <alignment horizontal="center" vertical="center" wrapText="1"/>
    </xf>
    <xf numFmtId="1" fontId="20" fillId="8" borderId="2" xfId="0" applyNumberFormat="1" applyFont="1" applyFill="1" applyBorder="1" applyAlignment="1" applyProtection="1">
      <alignment horizontal="center" vertical="center"/>
      <protection hidden="1"/>
    </xf>
    <xf numFmtId="164" fontId="0" fillId="5" borderId="0" xfId="0" applyNumberFormat="1" applyFill="1" applyAlignment="1" applyProtection="1">
      <alignment horizontal="center"/>
    </xf>
    <xf numFmtId="167" fontId="19" fillId="8" borderId="2" xfId="0" applyNumberFormat="1" applyFont="1" applyFill="1" applyBorder="1" applyAlignment="1" applyProtection="1">
      <alignment horizontal="center" vertical="center"/>
      <protection hidden="1"/>
    </xf>
    <xf numFmtId="164" fontId="7" fillId="4" borderId="2" xfId="0" applyNumberFormat="1" applyFont="1" applyFill="1" applyBorder="1" applyAlignment="1" applyProtection="1">
      <alignment horizontal="center" vertical="center"/>
    </xf>
    <xf numFmtId="164" fontId="7" fillId="4" borderId="3" xfId="0" applyNumberFormat="1" applyFont="1" applyFill="1" applyBorder="1" applyAlignment="1" applyProtection="1">
      <alignment horizontal="center" vertical="center"/>
    </xf>
    <xf numFmtId="164" fontId="5" fillId="0" borderId="4" xfId="0" applyNumberFormat="1" applyFont="1" applyBorder="1" applyAlignment="1" applyProtection="1">
      <alignment horizontal="justify" vertical="top" wrapText="1"/>
    </xf>
    <xf numFmtId="164" fontId="5" fillId="0" borderId="2" xfId="0" applyNumberFormat="1" applyFont="1" applyBorder="1" applyAlignment="1" applyProtection="1">
      <alignment horizontal="justify" vertical="top" wrapText="1"/>
    </xf>
    <xf numFmtId="164" fontId="25" fillId="0" borderId="2" xfId="0" applyNumberFormat="1" applyFont="1" applyBorder="1" applyAlignment="1" applyProtection="1">
      <alignment horizontal="justify" vertical="center" wrapText="1"/>
    </xf>
    <xf numFmtId="164" fontId="25" fillId="0" borderId="3" xfId="0" applyNumberFormat="1" applyFont="1" applyBorder="1" applyAlignment="1" applyProtection="1">
      <alignment horizontal="justify" vertical="center" wrapText="1"/>
    </xf>
    <xf numFmtId="164" fontId="23" fillId="5" borderId="2" xfId="0" applyNumberFormat="1" applyFont="1" applyFill="1" applyBorder="1" applyAlignment="1" applyProtection="1">
      <alignment horizontal="center" vertical="center" wrapText="1"/>
    </xf>
    <xf numFmtId="164" fontId="23" fillId="5" borderId="3" xfId="0" applyNumberFormat="1" applyFont="1" applyFill="1" applyBorder="1" applyAlignment="1" applyProtection="1">
      <alignment horizontal="center" vertical="center" wrapText="1"/>
    </xf>
    <xf numFmtId="164" fontId="5" fillId="7" borderId="2" xfId="0" quotePrefix="1" applyNumberFormat="1" applyFont="1" applyFill="1" applyBorder="1" applyAlignment="1" applyProtection="1">
      <alignment horizontal="center" vertical="center" wrapText="1"/>
    </xf>
    <xf numFmtId="164" fontId="5" fillId="7" borderId="3" xfId="0" quotePrefix="1" applyNumberFormat="1" applyFont="1" applyFill="1" applyBorder="1" applyAlignment="1" applyProtection="1">
      <alignment horizontal="center" vertical="center" wrapText="1"/>
    </xf>
    <xf numFmtId="164" fontId="5" fillId="3" borderId="2" xfId="0" quotePrefix="1" applyNumberFormat="1" applyFont="1" applyFill="1" applyBorder="1" applyAlignment="1" applyProtection="1">
      <alignment horizontal="center" vertical="center" wrapText="1"/>
    </xf>
    <xf numFmtId="164" fontId="24" fillId="3" borderId="2" xfId="0" applyNumberFormat="1" applyFont="1" applyFill="1" applyBorder="1" applyAlignment="1" applyProtection="1">
      <alignment horizontal="justify" vertical="center" wrapText="1"/>
    </xf>
    <xf numFmtId="164" fontId="24" fillId="3" borderId="3" xfId="0" applyNumberFormat="1" applyFont="1" applyFill="1" applyBorder="1" applyAlignment="1" applyProtection="1">
      <alignment horizontal="justify" vertical="center" wrapText="1"/>
    </xf>
    <xf numFmtId="164" fontId="25" fillId="3" borderId="2" xfId="0" applyNumberFormat="1" applyFont="1" applyFill="1" applyBorder="1" applyAlignment="1" applyProtection="1">
      <alignment horizontal="left" vertical="center" wrapText="1"/>
    </xf>
    <xf numFmtId="164" fontId="25" fillId="3" borderId="3" xfId="0" applyNumberFormat="1" applyFont="1" applyFill="1" applyBorder="1" applyAlignment="1" applyProtection="1">
      <alignment horizontal="left" vertical="center" wrapText="1"/>
    </xf>
  </cellXfs>
  <cellStyles count="8">
    <cellStyle name="Comma0" xfId="1"/>
    <cellStyle name="Currency0" xfId="2"/>
    <cellStyle name="Date" xfId="3"/>
    <cellStyle name="Fixed" xfId="4"/>
    <cellStyle name="Heading 1" xfId="5" builtinId="16" customBuiltin="1"/>
    <cellStyle name="Heading 2" xfId="6" builtinId="17" customBuiltin="1"/>
    <cellStyle name="Normal" xfId="0" builtinId="0"/>
    <cellStyle name="Total" xfId="7"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59055</xdr:colOff>
      <xdr:row>0</xdr:row>
      <xdr:rowOff>112395</xdr:rowOff>
    </xdr:from>
    <xdr:to>
      <xdr:col>2</xdr:col>
      <xdr:colOff>437303</xdr:colOff>
      <xdr:row>2</xdr:row>
      <xdr:rowOff>51435</xdr:rowOff>
    </xdr:to>
    <xdr:pic>
      <xdr:nvPicPr>
        <xdr:cNvPr id="310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211455" y="112395"/>
          <a:ext cx="96774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68580</xdr:colOff>
      <xdr:row>34</xdr:row>
      <xdr:rowOff>144780</xdr:rowOff>
    </xdr:from>
    <xdr:to>
      <xdr:col>15</xdr:col>
      <xdr:colOff>866987</xdr:colOff>
      <xdr:row>40</xdr:row>
      <xdr:rowOff>365760</xdr:rowOff>
    </xdr:to>
    <xdr:pic>
      <xdr:nvPicPr>
        <xdr:cNvPr id="3109" name="Picture 3"/>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rcRect l="14874" t="33437" r="2817" b="34743"/>
        <a:stretch>
          <a:fillRect/>
        </a:stretch>
      </xdr:blipFill>
      <xdr:spPr bwMode="auto">
        <a:xfrm>
          <a:off x="5501640" y="15232380"/>
          <a:ext cx="9631680" cy="2964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336176</xdr:colOff>
      <xdr:row>32</xdr:row>
      <xdr:rowOff>98535</xdr:rowOff>
    </xdr:from>
    <xdr:to>
      <xdr:col>4</xdr:col>
      <xdr:colOff>1275993</xdr:colOff>
      <xdr:row>34</xdr:row>
      <xdr:rowOff>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8235" y="13534388"/>
          <a:ext cx="3808523" cy="618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tabSelected="1" zoomScale="55" zoomScaleNormal="55" zoomScaleSheetLayoutView="90" zoomScalePageLayoutView="80" workbookViewId="0">
      <selection activeCell="B4" sqref="B4:H4"/>
    </sheetView>
  </sheetViews>
  <sheetFormatPr defaultRowHeight="15" x14ac:dyDescent="0.2"/>
  <cols>
    <col min="1" max="1" width="1.33203125" customWidth="1"/>
    <col min="2" max="2" width="6.77734375" customWidth="1"/>
    <col min="3" max="3" width="8.5546875" customWidth="1"/>
    <col min="4" max="4" width="18.21875" customWidth="1"/>
    <col min="5" max="5" width="19.21875" customWidth="1"/>
    <col min="6" max="6" width="1.33203125" customWidth="1"/>
    <col min="7" max="7" width="4.6640625" customWidth="1"/>
    <col min="8" max="8" width="29.44140625" customWidth="1"/>
    <col min="9" max="9" width="6.77734375" customWidth="1"/>
    <col min="10" max="10" width="9" customWidth="1"/>
    <col min="11" max="16" width="11.109375" customWidth="1"/>
    <col min="17" max="17" width="1.21875" customWidth="1"/>
  </cols>
  <sheetData>
    <row r="1" spans="1:22" ht="36" customHeight="1" thickTop="1" x14ac:dyDescent="0.2">
      <c r="A1" s="30"/>
      <c r="B1" s="37"/>
      <c r="C1" s="38"/>
      <c r="D1" s="41" t="s">
        <v>16</v>
      </c>
      <c r="E1" s="41"/>
      <c r="F1" s="41"/>
      <c r="G1" s="41"/>
      <c r="H1" s="35" t="s">
        <v>15</v>
      </c>
      <c r="I1" s="35"/>
      <c r="J1" s="35"/>
      <c r="K1" s="31" t="s">
        <v>17</v>
      </c>
      <c r="L1" s="31"/>
      <c r="M1" s="31"/>
      <c r="N1" s="31"/>
      <c r="O1" s="31"/>
      <c r="P1" s="32"/>
      <c r="Q1" s="86"/>
      <c r="R1" s="13"/>
    </row>
    <row r="2" spans="1:22" ht="36" customHeight="1" x14ac:dyDescent="0.2">
      <c r="A2" s="30"/>
      <c r="B2" s="39"/>
      <c r="C2" s="40"/>
      <c r="D2" s="42"/>
      <c r="E2" s="42"/>
      <c r="F2" s="42"/>
      <c r="G2" s="42"/>
      <c r="H2" s="36"/>
      <c r="I2" s="36"/>
      <c r="J2" s="36"/>
      <c r="K2" s="33"/>
      <c r="L2" s="33"/>
      <c r="M2" s="33"/>
      <c r="N2" s="33"/>
      <c r="O2" s="33"/>
      <c r="P2" s="34"/>
      <c r="Q2" s="86"/>
      <c r="R2" s="13"/>
    </row>
    <row r="3" spans="1:22" ht="36" customHeight="1" x14ac:dyDescent="0.2">
      <c r="A3" s="30"/>
      <c r="B3" s="39"/>
      <c r="C3" s="40"/>
      <c r="D3" s="42"/>
      <c r="E3" s="42"/>
      <c r="F3" s="42"/>
      <c r="G3" s="42"/>
      <c r="H3" s="36"/>
      <c r="I3" s="36"/>
      <c r="J3" s="36"/>
      <c r="K3" s="33"/>
      <c r="L3" s="33"/>
      <c r="M3" s="33"/>
      <c r="N3" s="33"/>
      <c r="O3" s="33"/>
      <c r="P3" s="34"/>
      <c r="Q3" s="86"/>
      <c r="R3" s="13"/>
    </row>
    <row r="4" spans="1:22" ht="27.6" customHeight="1" x14ac:dyDescent="0.2">
      <c r="A4" s="30"/>
      <c r="B4" s="68" t="s">
        <v>42</v>
      </c>
      <c r="C4" s="69"/>
      <c r="D4" s="69"/>
      <c r="E4" s="69"/>
      <c r="F4" s="69"/>
      <c r="G4" s="69"/>
      <c r="H4" s="69"/>
      <c r="I4" s="69" t="s">
        <v>41</v>
      </c>
      <c r="J4" s="69"/>
      <c r="K4" s="69"/>
      <c r="L4" s="69"/>
      <c r="M4" s="69"/>
      <c r="N4" s="69"/>
      <c r="O4" s="69"/>
      <c r="P4" s="70"/>
      <c r="Q4" s="86"/>
      <c r="R4" s="13"/>
    </row>
    <row r="5" spans="1:22" ht="25.9" customHeight="1" x14ac:dyDescent="0.2">
      <c r="A5" s="30"/>
      <c r="B5" s="72" t="s">
        <v>40</v>
      </c>
      <c r="C5" s="73"/>
      <c r="D5" s="73"/>
      <c r="E5" s="73"/>
      <c r="F5" s="73"/>
      <c r="G5" s="73"/>
      <c r="H5" s="73"/>
      <c r="I5" s="73"/>
      <c r="J5" s="73"/>
      <c r="K5" s="73"/>
      <c r="L5" s="73"/>
      <c r="M5" s="73"/>
      <c r="N5" s="73"/>
      <c r="O5" s="73"/>
      <c r="P5" s="74"/>
      <c r="Q5" s="86"/>
      <c r="R5" s="13"/>
    </row>
    <row r="6" spans="1:22" ht="25.9" customHeight="1" x14ac:dyDescent="0.2">
      <c r="A6" s="30"/>
      <c r="B6" s="72"/>
      <c r="C6" s="73"/>
      <c r="D6" s="73"/>
      <c r="E6" s="73"/>
      <c r="F6" s="73"/>
      <c r="G6" s="73"/>
      <c r="H6" s="73"/>
      <c r="I6" s="73"/>
      <c r="J6" s="73"/>
      <c r="K6" s="73"/>
      <c r="L6" s="73"/>
      <c r="M6" s="73"/>
      <c r="N6" s="73"/>
      <c r="O6" s="73"/>
      <c r="P6" s="74"/>
      <c r="Q6" s="86"/>
      <c r="R6" s="13"/>
    </row>
    <row r="7" spans="1:22" ht="27" customHeight="1" x14ac:dyDescent="0.2">
      <c r="A7" s="30"/>
      <c r="B7" s="52" t="s">
        <v>35</v>
      </c>
      <c r="C7" s="53"/>
      <c r="D7" s="53"/>
      <c r="E7" s="53"/>
      <c r="F7" s="53"/>
      <c r="G7" s="53"/>
      <c r="H7" s="53"/>
      <c r="I7" s="53"/>
      <c r="J7" s="53"/>
      <c r="K7" s="53"/>
      <c r="L7" s="53"/>
      <c r="M7" s="53"/>
      <c r="N7" s="53"/>
      <c r="O7" s="53"/>
      <c r="P7" s="54"/>
      <c r="Q7" s="86"/>
      <c r="R7" s="14"/>
      <c r="S7" s="8"/>
      <c r="T7" s="8"/>
      <c r="U7" s="8"/>
      <c r="V7" s="8"/>
    </row>
    <row r="8" spans="1:22" ht="27" customHeight="1" x14ac:dyDescent="0.2">
      <c r="A8" s="30"/>
      <c r="B8" s="52"/>
      <c r="C8" s="53"/>
      <c r="D8" s="53"/>
      <c r="E8" s="53"/>
      <c r="F8" s="53"/>
      <c r="G8" s="53"/>
      <c r="H8" s="53"/>
      <c r="I8" s="53"/>
      <c r="J8" s="53"/>
      <c r="K8" s="53"/>
      <c r="L8" s="53"/>
      <c r="M8" s="53"/>
      <c r="N8" s="53"/>
      <c r="O8" s="53"/>
      <c r="P8" s="54"/>
      <c r="Q8" s="86"/>
      <c r="R8" s="14"/>
      <c r="S8" s="8"/>
      <c r="T8" s="8"/>
      <c r="U8" s="8"/>
      <c r="V8" s="8"/>
    </row>
    <row r="9" spans="1:22" ht="31.9" customHeight="1" x14ac:dyDescent="0.2">
      <c r="A9" s="30"/>
      <c r="B9" s="90" t="s">
        <v>51</v>
      </c>
      <c r="C9" s="91"/>
      <c r="D9" s="91"/>
      <c r="E9" s="91"/>
      <c r="F9" s="84"/>
      <c r="G9" s="78" t="s">
        <v>36</v>
      </c>
      <c r="H9" s="78"/>
      <c r="I9" s="78"/>
      <c r="J9" s="78"/>
      <c r="K9" s="78"/>
      <c r="L9" s="78"/>
      <c r="M9" s="78"/>
      <c r="N9" s="78"/>
      <c r="O9" s="78"/>
      <c r="P9" s="79"/>
      <c r="Q9" s="86"/>
      <c r="R9" s="13"/>
    </row>
    <row r="10" spans="1:22" ht="36" customHeight="1" x14ac:dyDescent="0.2">
      <c r="A10" s="30"/>
      <c r="B10" s="90"/>
      <c r="C10" s="91"/>
      <c r="D10" s="91"/>
      <c r="E10" s="91"/>
      <c r="F10" s="84"/>
      <c r="G10" s="59" t="s">
        <v>19</v>
      </c>
      <c r="H10" s="80" t="s">
        <v>37</v>
      </c>
      <c r="I10" s="80"/>
      <c r="J10" s="80"/>
      <c r="K10" s="80"/>
      <c r="L10" s="80"/>
      <c r="M10" s="80"/>
      <c r="N10" s="80"/>
      <c r="O10" s="80"/>
      <c r="P10" s="81"/>
      <c r="Q10" s="86"/>
      <c r="R10" s="13"/>
    </row>
    <row r="11" spans="1:22" ht="36" customHeight="1" x14ac:dyDescent="0.2">
      <c r="A11" s="30"/>
      <c r="B11" s="90"/>
      <c r="C11" s="91"/>
      <c r="D11" s="91"/>
      <c r="E11" s="91"/>
      <c r="F11" s="84"/>
      <c r="G11" s="59"/>
      <c r="H11" s="80"/>
      <c r="I11" s="80"/>
      <c r="J11" s="80"/>
      <c r="K11" s="80"/>
      <c r="L11" s="80"/>
      <c r="M11" s="80"/>
      <c r="N11" s="80"/>
      <c r="O11" s="80"/>
      <c r="P11" s="81"/>
      <c r="Q11" s="86"/>
      <c r="R11" s="13"/>
    </row>
    <row r="12" spans="1:22" ht="26.45" customHeight="1" x14ac:dyDescent="0.2">
      <c r="A12" s="30"/>
      <c r="B12" s="90"/>
      <c r="C12" s="91"/>
      <c r="D12" s="91"/>
      <c r="E12" s="91"/>
      <c r="F12" s="84"/>
      <c r="G12" s="59" t="s">
        <v>20</v>
      </c>
      <c r="H12" s="75" t="s">
        <v>59</v>
      </c>
      <c r="I12" s="75"/>
      <c r="J12" s="75"/>
      <c r="K12" s="75"/>
      <c r="L12" s="75"/>
      <c r="M12" s="75"/>
      <c r="N12" s="75"/>
      <c r="O12" s="75"/>
      <c r="P12" s="76"/>
      <c r="Q12" s="86"/>
      <c r="R12" s="13"/>
    </row>
    <row r="13" spans="1:22" ht="26.45" customHeight="1" x14ac:dyDescent="0.2">
      <c r="A13" s="30"/>
      <c r="B13" s="90"/>
      <c r="C13" s="91"/>
      <c r="D13" s="91"/>
      <c r="E13" s="91"/>
      <c r="F13" s="84"/>
      <c r="G13" s="59"/>
      <c r="H13" s="75"/>
      <c r="I13" s="75"/>
      <c r="J13" s="75"/>
      <c r="K13" s="75"/>
      <c r="L13" s="75"/>
      <c r="M13" s="75"/>
      <c r="N13" s="75"/>
      <c r="O13" s="75"/>
      <c r="P13" s="76"/>
      <c r="Q13" s="86"/>
      <c r="R13" s="13"/>
    </row>
    <row r="14" spans="1:22" ht="36" customHeight="1" x14ac:dyDescent="0.2">
      <c r="A14" s="30"/>
      <c r="B14" s="90"/>
      <c r="C14" s="91"/>
      <c r="D14" s="91"/>
      <c r="E14" s="91"/>
      <c r="F14" s="84"/>
      <c r="G14" s="94" t="s">
        <v>34</v>
      </c>
      <c r="H14" s="94"/>
      <c r="I14" s="94"/>
      <c r="J14" s="94"/>
      <c r="K14" s="94"/>
      <c r="L14" s="94"/>
      <c r="M14" s="94"/>
      <c r="N14" s="94"/>
      <c r="O14" s="94"/>
      <c r="P14" s="95"/>
      <c r="Q14" s="86"/>
      <c r="R14" s="13"/>
    </row>
    <row r="15" spans="1:22" ht="30" customHeight="1" x14ac:dyDescent="0.2">
      <c r="A15" s="30"/>
      <c r="B15" s="90"/>
      <c r="C15" s="91"/>
      <c r="D15" s="91"/>
      <c r="E15" s="91"/>
      <c r="F15" s="84"/>
      <c r="G15" s="92" t="s">
        <v>58</v>
      </c>
      <c r="H15" s="92"/>
      <c r="I15" s="92"/>
      <c r="J15" s="92"/>
      <c r="K15" s="92"/>
      <c r="L15" s="92"/>
      <c r="M15" s="92"/>
      <c r="N15" s="92"/>
      <c r="O15" s="92"/>
      <c r="P15" s="93"/>
      <c r="Q15" s="86"/>
      <c r="R15" s="13"/>
    </row>
    <row r="16" spans="1:22" ht="30" customHeight="1" x14ac:dyDescent="0.2">
      <c r="A16" s="30"/>
      <c r="B16" s="90"/>
      <c r="C16" s="91"/>
      <c r="D16" s="91"/>
      <c r="E16" s="91"/>
      <c r="F16" s="84"/>
      <c r="G16" s="92"/>
      <c r="H16" s="92"/>
      <c r="I16" s="92"/>
      <c r="J16" s="92"/>
      <c r="K16" s="92"/>
      <c r="L16" s="92"/>
      <c r="M16" s="92"/>
      <c r="N16" s="92"/>
      <c r="O16" s="92"/>
      <c r="P16" s="93"/>
      <c r="Q16" s="86"/>
      <c r="R16" s="13"/>
    </row>
    <row r="17" spans="1:18" ht="36" customHeight="1" x14ac:dyDescent="0.2">
      <c r="A17" s="30"/>
      <c r="B17" s="90"/>
      <c r="C17" s="91"/>
      <c r="D17" s="91"/>
      <c r="E17" s="91"/>
      <c r="F17" s="84"/>
      <c r="G17" s="43" t="s">
        <v>52</v>
      </c>
      <c r="H17" s="43"/>
      <c r="I17" s="43"/>
      <c r="J17" s="6" t="s">
        <v>14</v>
      </c>
      <c r="K17" s="6" t="s">
        <v>0</v>
      </c>
      <c r="L17" s="43" t="s">
        <v>13</v>
      </c>
      <c r="M17" s="88"/>
      <c r="N17" s="88"/>
      <c r="O17" s="88"/>
      <c r="P17" s="89"/>
      <c r="Q17" s="86"/>
      <c r="R17" s="13"/>
    </row>
    <row r="18" spans="1:18" ht="36" customHeight="1" x14ac:dyDescent="0.2">
      <c r="A18" s="30"/>
      <c r="B18" s="90"/>
      <c r="C18" s="91"/>
      <c r="D18" s="91"/>
      <c r="E18" s="91"/>
      <c r="F18" s="84"/>
      <c r="G18" s="44">
        <v>1</v>
      </c>
      <c r="H18" s="77" t="s">
        <v>1</v>
      </c>
      <c r="I18" s="67" t="s">
        <v>9</v>
      </c>
      <c r="J18" s="7" t="s">
        <v>7</v>
      </c>
      <c r="K18" s="12">
        <f>K19/25.4</f>
        <v>3.7401574803149609E-2</v>
      </c>
      <c r="L18" s="50"/>
      <c r="M18" s="50"/>
      <c r="N18" s="50"/>
      <c r="O18" s="50"/>
      <c r="P18" s="10">
        <f>K27*K27*K22*K22/(K26*K26*K20*K20*(K24+K28*K22))</f>
        <v>0.11584974946130887</v>
      </c>
      <c r="Q18" s="86"/>
      <c r="R18" s="13"/>
    </row>
    <row r="19" spans="1:18" ht="36" customHeight="1" x14ac:dyDescent="0.2">
      <c r="A19" s="30"/>
      <c r="B19" s="90"/>
      <c r="C19" s="91"/>
      <c r="D19" s="91"/>
      <c r="E19" s="91"/>
      <c r="F19" s="84"/>
      <c r="G19" s="44"/>
      <c r="H19" s="77"/>
      <c r="I19" s="67"/>
      <c r="J19" s="7" t="s">
        <v>6</v>
      </c>
      <c r="K19" s="9">
        <v>0.95</v>
      </c>
      <c r="L19" s="50"/>
      <c r="M19" s="50"/>
      <c r="N19" s="50"/>
      <c r="O19" s="50"/>
      <c r="P19" s="11">
        <f>P18*25.4</f>
        <v>2.9425836363172451</v>
      </c>
      <c r="Q19" s="86"/>
      <c r="R19" s="13"/>
    </row>
    <row r="20" spans="1:18" ht="36" customHeight="1" x14ac:dyDescent="0.2">
      <c r="A20" s="30"/>
      <c r="B20" s="90"/>
      <c r="C20" s="91"/>
      <c r="D20" s="91"/>
      <c r="E20" s="91"/>
      <c r="F20" s="84"/>
      <c r="G20" s="44">
        <v>2</v>
      </c>
      <c r="H20" s="77" t="s">
        <v>2</v>
      </c>
      <c r="I20" s="67" t="s">
        <v>10</v>
      </c>
      <c r="J20" s="7" t="s">
        <v>7</v>
      </c>
      <c r="K20" s="12">
        <f>K21/25.4</f>
        <v>0.72440944881889757</v>
      </c>
      <c r="L20" s="50"/>
      <c r="M20" s="50"/>
      <c r="N20" s="50"/>
      <c r="O20" s="1">
        <f>K22*K27/(K26*SQRT(K18*(K24+K28*K22)))</f>
        <v>1.2749310891662726</v>
      </c>
      <c r="P20" s="51"/>
      <c r="Q20" s="86"/>
      <c r="R20" s="13"/>
    </row>
    <row r="21" spans="1:18" ht="36" customHeight="1" x14ac:dyDescent="0.2">
      <c r="A21" s="30"/>
      <c r="B21" s="90"/>
      <c r="C21" s="91"/>
      <c r="D21" s="91"/>
      <c r="E21" s="91"/>
      <c r="F21" s="84"/>
      <c r="G21" s="44"/>
      <c r="H21" s="77"/>
      <c r="I21" s="67"/>
      <c r="J21" s="7" t="s">
        <v>6</v>
      </c>
      <c r="K21" s="9">
        <v>18.399999999999999</v>
      </c>
      <c r="L21" s="50"/>
      <c r="M21" s="50"/>
      <c r="N21" s="50"/>
      <c r="O21" s="4">
        <f>O20*25.4</f>
        <v>32.383249664823325</v>
      </c>
      <c r="P21" s="51"/>
      <c r="Q21" s="86"/>
      <c r="R21" s="13"/>
    </row>
    <row r="22" spans="1:18" ht="36" customHeight="1" x14ac:dyDescent="0.2">
      <c r="A22" s="30"/>
      <c r="B22" s="90"/>
      <c r="C22" s="91"/>
      <c r="D22" s="91"/>
      <c r="E22" s="91"/>
      <c r="F22" s="84"/>
      <c r="G22" s="44">
        <v>3</v>
      </c>
      <c r="H22" s="77" t="s">
        <v>38</v>
      </c>
      <c r="I22" s="67" t="s">
        <v>11</v>
      </c>
      <c r="J22" s="7" t="s">
        <v>7</v>
      </c>
      <c r="K22" s="12">
        <f>K23/25.4</f>
        <v>8.6614173228346469E-2</v>
      </c>
      <c r="L22" s="50"/>
      <c r="M22" s="50"/>
      <c r="N22" s="1">
        <f>(P29*(1+SQRT(1+4*K24*K27*K27/(I29*K28*K28))))/2</f>
        <v>3.9516422289844616E-2</v>
      </c>
      <c r="O22" s="50"/>
      <c r="P22" s="51"/>
      <c r="Q22" s="86"/>
      <c r="R22" s="13"/>
    </row>
    <row r="23" spans="1:18" ht="36" customHeight="1" x14ac:dyDescent="0.2">
      <c r="A23" s="30"/>
      <c r="B23" s="90"/>
      <c r="C23" s="91"/>
      <c r="D23" s="91"/>
      <c r="E23" s="91"/>
      <c r="F23" s="84"/>
      <c r="G23" s="44"/>
      <c r="H23" s="77"/>
      <c r="I23" s="67"/>
      <c r="J23" s="7" t="s">
        <v>6</v>
      </c>
      <c r="K23" s="17">
        <v>2.2000000000000002</v>
      </c>
      <c r="L23" s="50"/>
      <c r="M23" s="50"/>
      <c r="N23" s="4">
        <f>N22*25.4</f>
        <v>1.0037171261620532</v>
      </c>
      <c r="O23" s="50"/>
      <c r="P23" s="51"/>
      <c r="Q23" s="86"/>
      <c r="R23" s="13"/>
    </row>
    <row r="24" spans="1:18" ht="36" customHeight="1" x14ac:dyDescent="0.2">
      <c r="A24" s="30"/>
      <c r="B24" s="90"/>
      <c r="C24" s="91"/>
      <c r="D24" s="91"/>
      <c r="E24" s="91"/>
      <c r="F24" s="84"/>
      <c r="G24" s="44">
        <v>4</v>
      </c>
      <c r="H24" s="77" t="s">
        <v>39</v>
      </c>
      <c r="I24" s="67" t="s">
        <v>12</v>
      </c>
      <c r="J24" s="7" t="s">
        <v>7</v>
      </c>
      <c r="K24" s="12">
        <f>K25/25.4</f>
        <v>2.3622047244094488E-2</v>
      </c>
      <c r="L24" s="50"/>
      <c r="M24" s="2">
        <f>((((K22*K27/K20)/K26)*((K22*K27/K20)/K26))/K18)-(K28*K22)</f>
        <v>0.16654636376866497</v>
      </c>
      <c r="N24" s="50"/>
      <c r="O24" s="50"/>
      <c r="P24" s="51"/>
      <c r="Q24" s="86"/>
      <c r="R24" s="13"/>
    </row>
    <row r="25" spans="1:18" ht="36" customHeight="1" x14ac:dyDescent="0.2">
      <c r="A25" s="30"/>
      <c r="B25" s="90"/>
      <c r="C25" s="91"/>
      <c r="D25" s="91"/>
      <c r="E25" s="91"/>
      <c r="F25" s="84"/>
      <c r="G25" s="44"/>
      <c r="H25" s="77"/>
      <c r="I25" s="67"/>
      <c r="J25" s="7" t="s">
        <v>6</v>
      </c>
      <c r="K25" s="9">
        <v>0.6</v>
      </c>
      <c r="L25" s="50"/>
      <c r="M25" s="4">
        <f>M24*25.4</f>
        <v>4.2302776397240898</v>
      </c>
      <c r="N25" s="50"/>
      <c r="O25" s="50"/>
      <c r="P25" s="51"/>
      <c r="Q25" s="86"/>
      <c r="R25" s="13"/>
    </row>
    <row r="26" spans="1:18" ht="36" customHeight="1" x14ac:dyDescent="0.2">
      <c r="A26" s="30"/>
      <c r="B26" s="90"/>
      <c r="C26" s="91"/>
      <c r="D26" s="91"/>
      <c r="E26" s="91"/>
      <c r="F26" s="84"/>
      <c r="G26" s="24">
        <v>5</v>
      </c>
      <c r="H26" s="15" t="s">
        <v>54</v>
      </c>
      <c r="I26" s="26" t="s">
        <v>53</v>
      </c>
      <c r="J26" s="7" t="s">
        <v>8</v>
      </c>
      <c r="K26" s="5">
        <v>2900</v>
      </c>
      <c r="L26" s="3">
        <f>K27*SQRT(K22*K22/((K24+K22*K28)*K20*K20*K18))</f>
        <v>5103.8817406515027</v>
      </c>
      <c r="M26" s="50"/>
      <c r="N26" s="50"/>
      <c r="O26" s="50"/>
      <c r="P26" s="51"/>
      <c r="Q26" s="86"/>
      <c r="R26" s="13"/>
    </row>
    <row r="27" spans="1:18" ht="36" customHeight="1" x14ac:dyDescent="0.2">
      <c r="A27" s="30"/>
      <c r="B27" s="90"/>
      <c r="C27" s="91"/>
      <c r="D27" s="91"/>
      <c r="E27" s="91"/>
      <c r="F27" s="84"/>
      <c r="G27" s="58"/>
      <c r="H27" s="71"/>
      <c r="I27" s="71"/>
      <c r="J27" s="71"/>
      <c r="K27" s="18">
        <v>2155</v>
      </c>
      <c r="L27" s="82"/>
      <c r="M27" s="82"/>
      <c r="N27" s="82"/>
      <c r="O27" s="82"/>
      <c r="P27" s="83"/>
      <c r="Q27" s="86"/>
      <c r="R27" s="13"/>
    </row>
    <row r="28" spans="1:18" ht="36" customHeight="1" x14ac:dyDescent="0.2">
      <c r="A28" s="30"/>
      <c r="B28" s="90"/>
      <c r="C28" s="91"/>
      <c r="D28" s="91"/>
      <c r="E28" s="91"/>
      <c r="F28" s="84"/>
      <c r="G28" s="58"/>
      <c r="H28" s="71"/>
      <c r="I28" s="71"/>
      <c r="J28" s="71"/>
      <c r="K28" s="19">
        <v>0.51400000000000001</v>
      </c>
      <c r="L28" s="82"/>
      <c r="M28" s="82"/>
      <c r="N28" s="82"/>
      <c r="O28" s="82"/>
      <c r="P28" s="83"/>
      <c r="Q28" s="86"/>
      <c r="R28" s="13"/>
    </row>
    <row r="29" spans="1:18" ht="36" customHeight="1" x14ac:dyDescent="0.2">
      <c r="A29" s="30"/>
      <c r="B29" s="90"/>
      <c r="C29" s="91"/>
      <c r="D29" s="91"/>
      <c r="E29" s="91"/>
      <c r="F29" s="84"/>
      <c r="G29" s="58"/>
      <c r="H29" s="20" t="s">
        <v>3</v>
      </c>
      <c r="I29" s="62">
        <f>K18*K20*K20*K26*K26</f>
        <v>165064.65831829299</v>
      </c>
      <c r="J29" s="62"/>
      <c r="K29" s="85"/>
      <c r="L29" s="85"/>
      <c r="M29" s="21">
        <f>K28/(K27*K27)</f>
        <v>1.1067985206797982E-7</v>
      </c>
      <c r="N29" s="63"/>
      <c r="O29" s="63"/>
      <c r="P29" s="22">
        <f>I29*M29</f>
        <v>1.8269331964320304E-2</v>
      </c>
      <c r="Q29" s="86"/>
      <c r="R29" s="13"/>
    </row>
    <row r="30" spans="1:18" ht="36" customHeight="1" x14ac:dyDescent="0.2">
      <c r="A30" s="30"/>
      <c r="B30" s="90"/>
      <c r="C30" s="91"/>
      <c r="D30" s="91"/>
      <c r="E30" s="91"/>
      <c r="F30" s="84"/>
      <c r="G30" s="58"/>
      <c r="H30" s="23" t="s">
        <v>33</v>
      </c>
      <c r="I30" s="66">
        <f>PI()*K20*K20*K18/4</f>
        <v>1.5415158083830515E-2</v>
      </c>
      <c r="J30" s="66"/>
      <c r="K30" s="60" t="s">
        <v>4</v>
      </c>
      <c r="L30" s="60"/>
      <c r="M30" s="87">
        <f>I30/1728</f>
        <v>8.9208090762908081E-6</v>
      </c>
      <c r="N30" s="87"/>
      <c r="O30" s="60" t="s">
        <v>5</v>
      </c>
      <c r="P30" s="61"/>
      <c r="Q30" s="86"/>
      <c r="R30" s="13"/>
    </row>
    <row r="31" spans="1:18" ht="28.9" customHeight="1" x14ac:dyDescent="0.2">
      <c r="A31" s="30"/>
      <c r="B31" s="48" t="s">
        <v>50</v>
      </c>
      <c r="C31" s="49"/>
      <c r="D31" s="49"/>
      <c r="E31" s="49"/>
      <c r="F31" s="84"/>
      <c r="G31" s="101" t="s">
        <v>21</v>
      </c>
      <c r="H31" s="101"/>
      <c r="I31" s="101"/>
      <c r="J31" s="101"/>
      <c r="K31" s="101"/>
      <c r="L31" s="101"/>
      <c r="M31" s="101"/>
      <c r="N31" s="101"/>
      <c r="O31" s="101"/>
      <c r="P31" s="102"/>
      <c r="Q31" s="86"/>
      <c r="R31" s="13"/>
    </row>
    <row r="32" spans="1:18" ht="28.9" customHeight="1" x14ac:dyDescent="0.2">
      <c r="A32" s="30"/>
      <c r="B32" s="48"/>
      <c r="C32" s="49"/>
      <c r="D32" s="49"/>
      <c r="E32" s="49"/>
      <c r="F32" s="84"/>
      <c r="G32" s="16" t="s">
        <v>19</v>
      </c>
      <c r="H32" s="99" t="s">
        <v>18</v>
      </c>
      <c r="I32" s="99"/>
      <c r="J32" s="99"/>
      <c r="K32" s="99"/>
      <c r="L32" s="99"/>
      <c r="M32" s="99"/>
      <c r="N32" s="99"/>
      <c r="O32" s="99"/>
      <c r="P32" s="100"/>
      <c r="Q32" s="86"/>
      <c r="R32" s="13"/>
    </row>
    <row r="33" spans="1:18" ht="28.9" customHeight="1" x14ac:dyDescent="0.2">
      <c r="A33" s="30"/>
      <c r="B33" s="64"/>
      <c r="C33" s="65"/>
      <c r="D33" s="65"/>
      <c r="E33" s="65"/>
      <c r="F33" s="84"/>
      <c r="G33" s="98" t="s">
        <v>20</v>
      </c>
      <c r="H33" s="99" t="s">
        <v>22</v>
      </c>
      <c r="I33" s="99"/>
      <c r="J33" s="99"/>
      <c r="K33" s="99"/>
      <c r="L33" s="99"/>
      <c r="M33" s="99"/>
      <c r="N33" s="99"/>
      <c r="O33" s="99"/>
      <c r="P33" s="100"/>
      <c r="Q33" s="86"/>
      <c r="R33" s="13"/>
    </row>
    <row r="34" spans="1:18" ht="28.9" customHeight="1" x14ac:dyDescent="0.2">
      <c r="A34" s="30"/>
      <c r="B34" s="64"/>
      <c r="C34" s="65"/>
      <c r="D34" s="65"/>
      <c r="E34" s="65"/>
      <c r="F34" s="84"/>
      <c r="G34" s="98"/>
      <c r="H34" s="99"/>
      <c r="I34" s="99"/>
      <c r="J34" s="99"/>
      <c r="K34" s="99"/>
      <c r="L34" s="99"/>
      <c r="M34" s="99"/>
      <c r="N34" s="99"/>
      <c r="O34" s="99"/>
      <c r="P34" s="100"/>
      <c r="Q34" s="86"/>
      <c r="R34" s="13"/>
    </row>
    <row r="35" spans="1:18" ht="36" customHeight="1" x14ac:dyDescent="0.2">
      <c r="A35" s="30"/>
      <c r="B35" s="64"/>
      <c r="C35" s="65"/>
      <c r="D35" s="65"/>
      <c r="E35" s="65"/>
      <c r="F35" s="84"/>
      <c r="G35" s="96"/>
      <c r="H35" s="96"/>
      <c r="I35" s="96"/>
      <c r="J35" s="96"/>
      <c r="K35" s="96"/>
      <c r="L35" s="96"/>
      <c r="M35" s="96"/>
      <c r="N35" s="96"/>
      <c r="O35" s="96"/>
      <c r="P35" s="97"/>
      <c r="Q35" s="86"/>
      <c r="R35" s="13"/>
    </row>
    <row r="36" spans="1:18" ht="36" customHeight="1" x14ac:dyDescent="0.2">
      <c r="A36" s="30"/>
      <c r="B36" s="25" t="s">
        <v>43</v>
      </c>
      <c r="C36" s="46" t="s">
        <v>24</v>
      </c>
      <c r="D36" s="46"/>
      <c r="E36" s="46"/>
      <c r="F36" s="84"/>
      <c r="G36" s="96"/>
      <c r="H36" s="96"/>
      <c r="I36" s="96"/>
      <c r="J36" s="96"/>
      <c r="K36" s="96"/>
      <c r="L36" s="96"/>
      <c r="M36" s="96"/>
      <c r="N36" s="96"/>
      <c r="O36" s="96"/>
      <c r="P36" s="97"/>
      <c r="Q36" s="86"/>
      <c r="R36" s="13"/>
    </row>
    <row r="37" spans="1:18" ht="36" customHeight="1" x14ac:dyDescent="0.2">
      <c r="A37" s="30"/>
      <c r="B37" s="25" t="s">
        <v>23</v>
      </c>
      <c r="C37" s="46" t="s">
        <v>25</v>
      </c>
      <c r="D37" s="46"/>
      <c r="E37" s="46"/>
      <c r="F37" s="84"/>
      <c r="G37" s="96"/>
      <c r="H37" s="96"/>
      <c r="I37" s="96"/>
      <c r="J37" s="96"/>
      <c r="K37" s="96"/>
      <c r="L37" s="96"/>
      <c r="M37" s="96"/>
      <c r="N37" s="96"/>
      <c r="O37" s="96"/>
      <c r="P37" s="97"/>
      <c r="Q37" s="86"/>
      <c r="R37" s="13"/>
    </row>
    <row r="38" spans="1:18" ht="36" customHeight="1" x14ac:dyDescent="0.2">
      <c r="A38" s="30"/>
      <c r="B38" s="25" t="s">
        <v>30</v>
      </c>
      <c r="C38" s="46" t="s">
        <v>31</v>
      </c>
      <c r="D38" s="46"/>
      <c r="E38" s="46"/>
      <c r="F38" s="84"/>
      <c r="G38" s="96"/>
      <c r="H38" s="96"/>
      <c r="I38" s="96"/>
      <c r="J38" s="96"/>
      <c r="K38" s="96"/>
      <c r="L38" s="96"/>
      <c r="M38" s="96"/>
      <c r="N38" s="96"/>
      <c r="O38" s="96"/>
      <c r="P38" s="97"/>
      <c r="Q38" s="86"/>
      <c r="R38" s="13"/>
    </row>
    <row r="39" spans="1:18" ht="36" customHeight="1" x14ac:dyDescent="0.2">
      <c r="A39" s="30"/>
      <c r="B39" s="25" t="s">
        <v>26</v>
      </c>
      <c r="C39" s="46" t="s">
        <v>28</v>
      </c>
      <c r="D39" s="46"/>
      <c r="E39" s="46"/>
      <c r="F39" s="84"/>
      <c r="G39" s="96"/>
      <c r="H39" s="96"/>
      <c r="I39" s="96"/>
      <c r="J39" s="96"/>
      <c r="K39" s="96"/>
      <c r="L39" s="96"/>
      <c r="M39" s="96"/>
      <c r="N39" s="96"/>
      <c r="O39" s="96"/>
      <c r="P39" s="97"/>
      <c r="Q39" s="86"/>
      <c r="R39" s="13"/>
    </row>
    <row r="40" spans="1:18" ht="36" customHeight="1" x14ac:dyDescent="0.2">
      <c r="A40" s="30"/>
      <c r="B40" s="25" t="s">
        <v>61</v>
      </c>
      <c r="C40" s="46" t="s">
        <v>29</v>
      </c>
      <c r="D40" s="46"/>
      <c r="E40" s="46"/>
      <c r="F40" s="84"/>
      <c r="G40" s="96"/>
      <c r="H40" s="96"/>
      <c r="I40" s="96"/>
      <c r="J40" s="96"/>
      <c r="K40" s="96"/>
      <c r="L40" s="96"/>
      <c r="M40" s="96"/>
      <c r="N40" s="96"/>
      <c r="O40" s="96"/>
      <c r="P40" s="97"/>
      <c r="Q40" s="86"/>
      <c r="R40" s="13"/>
    </row>
    <row r="41" spans="1:18" ht="36" customHeight="1" x14ac:dyDescent="0.2">
      <c r="A41" s="30"/>
      <c r="B41" s="25" t="s">
        <v>27</v>
      </c>
      <c r="C41" s="46" t="s">
        <v>32</v>
      </c>
      <c r="D41" s="46"/>
      <c r="E41" s="46"/>
      <c r="F41" s="84"/>
      <c r="G41" s="96"/>
      <c r="H41" s="96"/>
      <c r="I41" s="96"/>
      <c r="J41" s="96"/>
      <c r="K41" s="96"/>
      <c r="L41" s="96"/>
      <c r="M41" s="96"/>
      <c r="N41" s="96"/>
      <c r="O41" s="96"/>
      <c r="P41" s="97"/>
      <c r="Q41" s="86"/>
      <c r="R41" s="13"/>
    </row>
    <row r="42" spans="1:18" ht="36" customHeight="1" x14ac:dyDescent="0.2">
      <c r="A42" s="30"/>
      <c r="B42" s="55" t="s">
        <v>55</v>
      </c>
      <c r="C42" s="56"/>
      <c r="D42" s="56"/>
      <c r="E42" s="56"/>
      <c r="F42" s="56"/>
      <c r="G42" s="56"/>
      <c r="H42" s="56"/>
      <c r="I42" s="56"/>
      <c r="J42" s="56"/>
      <c r="K42" s="56"/>
      <c r="L42" s="56"/>
      <c r="M42" s="56"/>
      <c r="N42" s="56"/>
      <c r="O42" s="56"/>
      <c r="P42" s="57"/>
      <c r="Q42" s="86"/>
      <c r="R42" s="13"/>
    </row>
    <row r="43" spans="1:18" ht="31.15" customHeight="1" x14ac:dyDescent="0.2">
      <c r="A43" s="30"/>
      <c r="B43" s="45" t="s">
        <v>44</v>
      </c>
      <c r="C43" s="46"/>
      <c r="D43" s="46"/>
      <c r="E43" s="46"/>
      <c r="F43" s="46"/>
      <c r="G43" s="46"/>
      <c r="H43" s="46"/>
      <c r="I43" s="46"/>
      <c r="J43" s="46"/>
      <c r="K43" s="46"/>
      <c r="L43" s="46"/>
      <c r="M43" s="46"/>
      <c r="N43" s="46"/>
      <c r="O43" s="46"/>
      <c r="P43" s="47"/>
      <c r="Q43" s="86"/>
      <c r="R43" s="13"/>
    </row>
    <row r="44" spans="1:18" ht="30" customHeight="1" x14ac:dyDescent="0.2">
      <c r="A44" s="30"/>
      <c r="B44" s="27" t="s">
        <v>45</v>
      </c>
      <c r="C44" s="28" t="s">
        <v>60</v>
      </c>
      <c r="D44" s="28"/>
      <c r="E44" s="28"/>
      <c r="F44" s="28"/>
      <c r="G44" s="28"/>
      <c r="H44" s="28"/>
      <c r="I44" s="28"/>
      <c r="J44" s="28"/>
      <c r="K44" s="28"/>
      <c r="L44" s="28"/>
      <c r="M44" s="28"/>
      <c r="N44" s="28"/>
      <c r="O44" s="28"/>
      <c r="P44" s="29"/>
      <c r="Q44" s="86"/>
      <c r="R44" s="13"/>
    </row>
    <row r="45" spans="1:18" ht="30" customHeight="1" x14ac:dyDescent="0.2">
      <c r="A45" s="30"/>
      <c r="B45" s="27" t="s">
        <v>46</v>
      </c>
      <c r="C45" s="28" t="s">
        <v>49</v>
      </c>
      <c r="D45" s="28"/>
      <c r="E45" s="28"/>
      <c r="F45" s="28"/>
      <c r="G45" s="28"/>
      <c r="H45" s="28"/>
      <c r="I45" s="28"/>
      <c r="J45" s="28"/>
      <c r="K45" s="28"/>
      <c r="L45" s="28"/>
      <c r="M45" s="28"/>
      <c r="N45" s="28"/>
      <c r="O45" s="28"/>
      <c r="P45" s="29"/>
      <c r="Q45" s="86"/>
      <c r="R45" s="13"/>
    </row>
    <row r="46" spans="1:18" ht="30" customHeight="1" x14ac:dyDescent="0.2">
      <c r="A46" s="30"/>
      <c r="B46" s="27" t="s">
        <v>47</v>
      </c>
      <c r="C46" s="28" t="s">
        <v>56</v>
      </c>
      <c r="D46" s="28"/>
      <c r="E46" s="28"/>
      <c r="F46" s="28"/>
      <c r="G46" s="28"/>
      <c r="H46" s="28"/>
      <c r="I46" s="28"/>
      <c r="J46" s="28"/>
      <c r="K46" s="28"/>
      <c r="L46" s="28"/>
      <c r="M46" s="28"/>
      <c r="N46" s="28"/>
      <c r="O46" s="28"/>
      <c r="P46" s="29"/>
      <c r="Q46" s="86"/>
      <c r="R46" s="13"/>
    </row>
    <row r="47" spans="1:18" ht="30" customHeight="1" x14ac:dyDescent="0.2">
      <c r="A47" s="30"/>
      <c r="B47" s="27" t="s">
        <v>48</v>
      </c>
      <c r="C47" s="28" t="s">
        <v>57</v>
      </c>
      <c r="D47" s="28"/>
      <c r="E47" s="28"/>
      <c r="F47" s="28"/>
      <c r="G47" s="28"/>
      <c r="H47" s="28"/>
      <c r="I47" s="28"/>
      <c r="J47" s="28"/>
      <c r="K47" s="28"/>
      <c r="L47" s="28"/>
      <c r="M47" s="28"/>
      <c r="N47" s="28"/>
      <c r="O47" s="28"/>
      <c r="P47" s="29"/>
      <c r="Q47" s="86"/>
      <c r="R47" s="13"/>
    </row>
    <row r="48" spans="1:18" ht="9.75" customHeight="1" x14ac:dyDescent="0.2">
      <c r="A48" s="30"/>
      <c r="B48" s="30"/>
      <c r="C48" s="30"/>
      <c r="D48" s="30"/>
      <c r="E48" s="30"/>
      <c r="F48" s="30"/>
      <c r="G48" s="30"/>
      <c r="H48" s="30"/>
      <c r="I48" s="30"/>
      <c r="J48" s="30"/>
      <c r="K48" s="30"/>
      <c r="L48" s="30"/>
      <c r="M48" s="30"/>
      <c r="N48" s="30"/>
      <c r="O48" s="30"/>
      <c r="P48" s="30"/>
      <c r="Q48" s="86"/>
      <c r="R48" s="13"/>
    </row>
    <row r="49" spans="2:18" ht="18" customHeight="1" x14ac:dyDescent="0.2">
      <c r="B49" s="13"/>
      <c r="C49" s="13"/>
      <c r="D49" s="13"/>
      <c r="E49" s="13"/>
      <c r="F49" s="13"/>
      <c r="G49" s="13"/>
      <c r="H49" s="13"/>
      <c r="I49" s="13"/>
      <c r="J49" s="13"/>
      <c r="K49" s="13"/>
      <c r="L49" s="13"/>
      <c r="M49" s="13"/>
      <c r="N49" s="13"/>
      <c r="O49" s="13"/>
      <c r="P49" s="13"/>
      <c r="Q49" s="13"/>
      <c r="R49" s="13"/>
    </row>
    <row r="50" spans="2:18" x14ac:dyDescent="0.2">
      <c r="B50" s="13"/>
      <c r="C50" s="13"/>
      <c r="D50" s="13"/>
      <c r="E50" s="13"/>
      <c r="F50" s="13"/>
      <c r="G50" s="13"/>
      <c r="H50" s="13"/>
      <c r="I50" s="13"/>
      <c r="J50" s="13"/>
      <c r="K50" s="13"/>
      <c r="L50" s="13"/>
      <c r="M50" s="13"/>
      <c r="N50" s="13"/>
      <c r="O50" s="13"/>
      <c r="P50" s="13"/>
      <c r="Q50" s="13"/>
    </row>
    <row r="51" spans="2:18" x14ac:dyDescent="0.2">
      <c r="B51" s="13"/>
      <c r="C51" s="13"/>
      <c r="D51" s="13"/>
      <c r="E51" s="13"/>
      <c r="F51" s="13"/>
      <c r="G51" s="13"/>
      <c r="H51" s="13"/>
      <c r="I51" s="13"/>
      <c r="J51" s="13"/>
      <c r="K51" s="13"/>
      <c r="L51" s="13"/>
      <c r="M51" s="13"/>
      <c r="N51" s="13"/>
      <c r="O51" s="13"/>
      <c r="P51" s="13"/>
      <c r="Q51" s="13"/>
    </row>
    <row r="52" spans="2:18" x14ac:dyDescent="0.2">
      <c r="B52" s="13"/>
      <c r="C52" s="13"/>
      <c r="D52" s="13"/>
      <c r="E52" s="13"/>
      <c r="F52" s="13"/>
      <c r="G52" s="13"/>
      <c r="H52" s="13"/>
      <c r="I52" s="13"/>
      <c r="J52" s="13"/>
      <c r="K52" s="13"/>
      <c r="L52" s="13"/>
      <c r="M52" s="13"/>
      <c r="N52" s="13"/>
      <c r="O52" s="13"/>
      <c r="P52" s="13"/>
      <c r="Q52" s="13"/>
    </row>
    <row r="53" spans="2:18" x14ac:dyDescent="0.2">
      <c r="B53" s="13"/>
      <c r="C53" s="13"/>
      <c r="D53" s="13"/>
      <c r="E53" s="13"/>
      <c r="F53" s="13"/>
      <c r="G53" s="13"/>
      <c r="H53" s="13"/>
      <c r="I53" s="13"/>
      <c r="J53" s="13"/>
      <c r="K53" s="13"/>
      <c r="L53" s="13"/>
      <c r="M53" s="13"/>
      <c r="N53" s="13"/>
      <c r="O53" s="13"/>
      <c r="P53" s="13"/>
      <c r="Q53" s="13"/>
    </row>
    <row r="54" spans="2:18" x14ac:dyDescent="0.2">
      <c r="B54" s="13"/>
      <c r="C54" s="13"/>
      <c r="D54" s="13"/>
      <c r="E54" s="13"/>
      <c r="F54" s="13"/>
      <c r="G54" s="13"/>
      <c r="H54" s="13"/>
      <c r="I54" s="13"/>
      <c r="J54" s="13"/>
      <c r="K54" s="13"/>
      <c r="L54" s="13"/>
      <c r="M54" s="13"/>
      <c r="N54" s="13"/>
      <c r="O54" s="13"/>
      <c r="P54" s="13"/>
      <c r="Q54" s="13"/>
    </row>
  </sheetData>
  <sheetProtection insertColumns="0" selectLockedCells="1" selectUnlockedCells="1"/>
  <mergeCells count="73">
    <mergeCell ref="Q1:Q48"/>
    <mergeCell ref="M30:N30"/>
    <mergeCell ref="I18:I19"/>
    <mergeCell ref="C44:P44"/>
    <mergeCell ref="L17:P17"/>
    <mergeCell ref="I24:I25"/>
    <mergeCell ref="B9:E30"/>
    <mergeCell ref="I22:I23"/>
    <mergeCell ref="G15:P16"/>
    <mergeCell ref="G14:P14"/>
    <mergeCell ref="P20:P21"/>
    <mergeCell ref="G35:P41"/>
    <mergeCell ref="G33:G34"/>
    <mergeCell ref="H33:P34"/>
    <mergeCell ref="G31:P31"/>
    <mergeCell ref="H32:P32"/>
    <mergeCell ref="B4:H4"/>
    <mergeCell ref="I4:P4"/>
    <mergeCell ref="H28:J28"/>
    <mergeCell ref="B5:P6"/>
    <mergeCell ref="H12:P13"/>
    <mergeCell ref="H27:J27"/>
    <mergeCell ref="H18:H19"/>
    <mergeCell ref="H20:H21"/>
    <mergeCell ref="H22:H23"/>
    <mergeCell ref="H24:H25"/>
    <mergeCell ref="G9:P9"/>
    <mergeCell ref="H10:P11"/>
    <mergeCell ref="L27:P27"/>
    <mergeCell ref="L28:P28"/>
    <mergeCell ref="F9:F41"/>
    <mergeCell ref="K29:L29"/>
    <mergeCell ref="B7:P8"/>
    <mergeCell ref="B42:P42"/>
    <mergeCell ref="G24:G25"/>
    <mergeCell ref="G27:G30"/>
    <mergeCell ref="C40:E40"/>
    <mergeCell ref="C41:E41"/>
    <mergeCell ref="G10:G11"/>
    <mergeCell ref="G12:G13"/>
    <mergeCell ref="O30:P30"/>
    <mergeCell ref="I29:J29"/>
    <mergeCell ref="N29:O29"/>
    <mergeCell ref="B33:E35"/>
    <mergeCell ref="I30:J30"/>
    <mergeCell ref="K30:L30"/>
    <mergeCell ref="M26:P26"/>
    <mergeCell ref="I20:I21"/>
    <mergeCell ref="C37:E37"/>
    <mergeCell ref="C38:E38"/>
    <mergeCell ref="C39:E39"/>
    <mergeCell ref="L18:O19"/>
    <mergeCell ref="L20:N21"/>
    <mergeCell ref="O22:P23"/>
    <mergeCell ref="L22:M23"/>
    <mergeCell ref="L24:L25"/>
    <mergeCell ref="N24:P25"/>
    <mergeCell ref="C45:P45"/>
    <mergeCell ref="C46:P46"/>
    <mergeCell ref="C47:P47"/>
    <mergeCell ref="A1:A47"/>
    <mergeCell ref="A48:P48"/>
    <mergeCell ref="K1:P3"/>
    <mergeCell ref="H1:J3"/>
    <mergeCell ref="B1:C3"/>
    <mergeCell ref="D1:G3"/>
    <mergeCell ref="G17:I17"/>
    <mergeCell ref="G18:G19"/>
    <mergeCell ref="G20:G21"/>
    <mergeCell ref="G22:G23"/>
    <mergeCell ref="B43:P43"/>
    <mergeCell ref="B31:E32"/>
    <mergeCell ref="C36:E36"/>
  </mergeCells>
  <pageMargins left="0.4" right="0.3" top="0.35" bottom="0.35" header="0.3" footer="0.3"/>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t:lpstr>
      <vt:lpstr>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Ezofan</dc:creator>
  <cp:lastModifiedBy>Walter Sargent</cp:lastModifiedBy>
  <cp:lastPrinted>2016-09-29T19:31:48Z</cp:lastPrinted>
  <dcterms:created xsi:type="dcterms:W3CDTF">1999-09-03T16:05:56Z</dcterms:created>
  <dcterms:modified xsi:type="dcterms:W3CDTF">2016-10-03T19:27:49Z</dcterms:modified>
</cp:coreProperties>
</file>